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p/Desktop/"/>
    </mc:Choice>
  </mc:AlternateContent>
  <xr:revisionPtr revIDLastSave="0" documentId="13_ncr:1_{731774EE-7F01-1C4F-8DF2-8DC2741C92FD}" xr6:coauthVersionLast="47" xr6:coauthVersionMax="47" xr10:uidLastSave="{00000000-0000-0000-0000-000000000000}"/>
  <bookViews>
    <workbookView xWindow="0" yWindow="500" windowWidth="24540" windowHeight="15900" xr2:uid="{133DCDF6-DF0B-4062-B10F-63E51409AF19}"/>
  </bookViews>
  <sheets>
    <sheet name="INTRODUCTION" sheetId="12" r:id="rId1"/>
    <sheet name="Investissement" sheetId="6" r:id="rId2"/>
    <sheet name="Les saisons" sheetId="11" r:id="rId3"/>
    <sheet name="Planning" sheetId="8" r:id="rId4"/>
    <sheet name="Rentabilité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6" i="7" l="1"/>
  <c r="V16" i="7"/>
  <c r="AR16" i="7"/>
  <c r="R16" i="7"/>
  <c r="AN16" i="7"/>
  <c r="N16" i="7"/>
  <c r="AV31" i="7"/>
  <c r="AR31" i="7"/>
  <c r="AN31" i="7"/>
  <c r="AV17" i="7"/>
  <c r="AR17" i="7"/>
  <c r="AN17" i="7"/>
  <c r="AA21" i="7"/>
  <c r="N17" i="7"/>
  <c r="N18" i="7" s="1"/>
  <c r="R31" i="7"/>
  <c r="N31" i="7"/>
  <c r="AH77" i="8"/>
  <c r="AH76" i="8"/>
  <c r="AH75" i="8"/>
  <c r="AH23" i="8"/>
  <c r="AH22" i="8"/>
  <c r="AH21" i="8"/>
  <c r="AH15" i="8"/>
  <c r="AH47" i="8"/>
  <c r="AH46" i="8"/>
  <c r="AH45" i="8"/>
  <c r="AH83" i="8"/>
  <c r="AH82" i="8"/>
  <c r="AH81" i="8"/>
  <c r="AH71" i="8"/>
  <c r="AH70" i="8"/>
  <c r="AH69" i="8"/>
  <c r="AH17" i="8"/>
  <c r="AH16" i="8"/>
  <c r="AH63" i="8"/>
  <c r="AV18" i="7" l="1"/>
  <c r="AV33" i="7" s="1"/>
  <c r="AV34" i="7" s="1"/>
  <c r="N33" i="7"/>
  <c r="N34" i="7" s="1"/>
  <c r="AN18" i="7"/>
  <c r="AN33" i="7" s="1"/>
  <c r="AN34" i="7" s="1"/>
  <c r="AR18" i="7"/>
  <c r="AR35" i="7" s="1"/>
  <c r="AV35" i="7"/>
  <c r="AN35" i="7"/>
  <c r="V17" i="7"/>
  <c r="R17" i="7"/>
  <c r="AR33" i="7" l="1"/>
  <c r="AR34" i="7" s="1"/>
  <c r="AH41" i="8"/>
  <c r="AH40" i="8"/>
  <c r="AH39" i="8"/>
  <c r="AH35" i="8"/>
  <c r="AH34" i="8"/>
  <c r="AH33" i="8"/>
  <c r="AH29" i="8"/>
  <c r="AH28" i="8"/>
  <c r="AH27" i="8"/>
  <c r="AH65" i="8"/>
  <c r="AH64" i="8"/>
  <c r="AH59" i="8"/>
  <c r="AH58" i="8"/>
  <c r="AH57" i="8"/>
  <c r="AH53" i="8"/>
  <c r="AH52" i="8"/>
  <c r="AH51" i="8"/>
  <c r="J88" i="8" l="1"/>
  <c r="J87" i="8"/>
  <c r="J89" i="8"/>
  <c r="V18" i="7" l="1"/>
  <c r="R18" i="7"/>
  <c r="R33" i="7" s="1"/>
  <c r="V31" i="7" l="1"/>
  <c r="V35" i="7" s="1"/>
  <c r="R34" i="7" l="1"/>
  <c r="R35" i="7"/>
  <c r="V33" i="7"/>
  <c r="V34" i="7" s="1"/>
  <c r="N35" i="7" l="1"/>
</calcChain>
</file>

<file path=xl/sharedStrings.xml><?xml version="1.0" encoding="utf-8"?>
<sst xmlns="http://schemas.openxmlformats.org/spreadsheetml/2006/main" count="152" uniqueCount="91">
  <si>
    <t>Mai</t>
  </si>
  <si>
    <t>Juin</t>
  </si>
  <si>
    <t>Juillet</t>
  </si>
  <si>
    <t>Aout</t>
  </si>
  <si>
    <t>Septembre</t>
  </si>
  <si>
    <t>Achat du terrain</t>
  </si>
  <si>
    <t>Nettoyage du terrain</t>
  </si>
  <si>
    <t>Fourchette moyenne</t>
  </si>
  <si>
    <t>Nombre de nuitée</t>
  </si>
  <si>
    <t>F basse</t>
  </si>
  <si>
    <t>F moyenne</t>
  </si>
  <si>
    <t>F haute</t>
  </si>
  <si>
    <t>CA/an</t>
  </si>
  <si>
    <t xml:space="preserve">Total </t>
  </si>
  <si>
    <t>Frais de fonctionnement par an</t>
  </si>
  <si>
    <t>INVESTISSEMENT DE DEPART</t>
  </si>
  <si>
    <t>Bénéfice par an</t>
  </si>
  <si>
    <r>
      <t>Taxe</t>
    </r>
    <r>
      <rPr>
        <sz val="8"/>
        <color theme="1"/>
        <rFont val="Calibri"/>
        <family val="2"/>
        <scheme val="minor"/>
      </rPr>
      <t xml:space="preserve"> (14% de 50% du CA)</t>
    </r>
  </si>
  <si>
    <t>Octobre</t>
  </si>
  <si>
    <t>Novembre</t>
  </si>
  <si>
    <t>Mars</t>
  </si>
  <si>
    <t>Avril</t>
  </si>
  <si>
    <t xml:space="preserve">Fourchette basse </t>
  </si>
  <si>
    <t xml:space="preserve">Fourchette haute </t>
  </si>
  <si>
    <t xml:space="preserve">Communication </t>
  </si>
  <si>
    <t>Nombre d'année avant retour sur investissement</t>
  </si>
  <si>
    <t>Bénéfice net sur 10 ans</t>
  </si>
  <si>
    <t xml:space="preserve">Total Investi </t>
  </si>
  <si>
    <t>Moyenne saison 50%</t>
  </si>
  <si>
    <t>Moyenne saison 40%</t>
  </si>
  <si>
    <t>Basse saison 30%</t>
  </si>
  <si>
    <t>Basse saison 40%</t>
  </si>
  <si>
    <t>Basse saison 20%</t>
  </si>
  <si>
    <t>Moyenne saison 30%</t>
  </si>
  <si>
    <t>CALENDRIER DE LOCATION 2021</t>
  </si>
  <si>
    <t xml:space="preserve">Janvier </t>
  </si>
  <si>
    <t xml:space="preserve">Fevrier </t>
  </si>
  <si>
    <t>Août</t>
  </si>
  <si>
    <t>Décembre</t>
  </si>
  <si>
    <t>Fourchette basse</t>
  </si>
  <si>
    <t xml:space="preserve">Fourchette moyenne </t>
  </si>
  <si>
    <t>Basse saison</t>
  </si>
  <si>
    <t>Moyenne saison</t>
  </si>
  <si>
    <t>Très haute saison</t>
  </si>
  <si>
    <t>Haute saison</t>
  </si>
  <si>
    <t>Panneau et plans de signalisation</t>
  </si>
  <si>
    <t>L'INVESTISSEMENT DE DEPART</t>
  </si>
  <si>
    <t>LE MATERIEL</t>
  </si>
  <si>
    <t xml:space="preserve">Création d'un site internet </t>
  </si>
  <si>
    <t>Création du système de gestion des facturations</t>
  </si>
  <si>
    <t>Maintenance</t>
  </si>
  <si>
    <t>Communication</t>
  </si>
  <si>
    <t>LE TERRAIN</t>
  </si>
  <si>
    <t>Fourchette</t>
  </si>
  <si>
    <t>Maintenance du site internet</t>
  </si>
  <si>
    <t>Divers</t>
  </si>
  <si>
    <t>Nombre de cabane</t>
  </si>
  <si>
    <t>Tarif nuitée</t>
  </si>
  <si>
    <t>Ménage du lodge</t>
  </si>
  <si>
    <t>Très haute saison 60%</t>
  </si>
  <si>
    <t>Très haute saison 70%</t>
  </si>
  <si>
    <t>Très haute saison 80%</t>
  </si>
  <si>
    <t>Haute saison 50%</t>
  </si>
  <si>
    <t>Haute saison 60%</t>
  </si>
  <si>
    <t>Haute saison 70%</t>
  </si>
  <si>
    <t xml:space="preserve">Construction d'un hébergement </t>
  </si>
  <si>
    <t>Aménagement de l'hébergement</t>
  </si>
  <si>
    <t>Constrcution d'un parking</t>
  </si>
  <si>
    <t>Construction des chemins d'accès</t>
  </si>
  <si>
    <t>Construction d'un accueil</t>
  </si>
  <si>
    <t>Acheminement des réseaux</t>
  </si>
  <si>
    <t>TOTAL INVESTISSEMENT DE DEPART</t>
  </si>
  <si>
    <t>LES SAISONS</t>
  </si>
  <si>
    <t>LA CONSTRUCTION</t>
  </si>
  <si>
    <t>LE MARKETING / LA GESTION</t>
  </si>
  <si>
    <t>Système de reservation</t>
  </si>
  <si>
    <t>Janvier</t>
  </si>
  <si>
    <t>Février</t>
  </si>
  <si>
    <t>Total des nuitées</t>
  </si>
  <si>
    <t>Ces données sont à adapter selon votre région, les lieux d'attraction autour de vous mais aussi les attentes de votre cible</t>
  </si>
  <si>
    <t>Cette liste est non exaustive et à adapter selon votre projet</t>
  </si>
  <si>
    <t>Ces données sont à adapter selon votre projet</t>
  </si>
  <si>
    <t>Gérance des locations : salaire</t>
  </si>
  <si>
    <t>Entretien du terrain</t>
  </si>
  <si>
    <t xml:space="preserve">Entretien des lodges </t>
  </si>
  <si>
    <t>Gestion générale du domaine</t>
  </si>
  <si>
    <t>Remboursement prêt bancaire</t>
  </si>
  <si>
    <t xml:space="preserve">
Ce document a été conçu par Les Coconcepteurs pour aider les porteur de projet de construction d'hébergements insolites à calculer rapidement leur rentabilité.
L'ensemble des informations présentes n'est pas exhaustif et doit être adapté à chaque projet.
Pour en savoir plus sur la constuction de cabanes haut de gamme 
rendez-vous sur &gt; www.lescoconcepteurs.fr </t>
  </si>
  <si>
    <t>COMPARATIF RENTABILITE</t>
  </si>
  <si>
    <t>CALCUL DE RENTABILITE OPTION 1</t>
  </si>
  <si>
    <t>CALCUL DE RENTABILITE 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</si>
</sst>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3" borderId="0" xfId="0" applyFill="1"/>
    <xf numFmtId="0" fontId="0" fillId="3" borderId="1" xfId="0" applyFill="1" applyBorder="1"/>
    <xf numFmtId="0" fontId="3" fillId="3" borderId="0" xfId="0" applyFont="1" applyFill="1"/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0" fillId="3" borderId="10" xfId="0" applyFill="1" applyBorder="1"/>
    <xf numFmtId="0" fontId="0" fillId="3" borderId="12" xfId="0" applyFill="1" applyBorder="1"/>
    <xf numFmtId="0" fontId="1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3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9" fontId="0" fillId="3" borderId="0" xfId="0" applyNumberFormat="1" applyFill="1" applyBorder="1" applyAlignment="1">
      <alignment horizontal="left"/>
    </xf>
    <xf numFmtId="49" fontId="0" fillId="3" borderId="0" xfId="0" applyNumberForma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49" fontId="0" fillId="3" borderId="0" xfId="0" applyNumberFormat="1" applyFill="1" applyBorder="1" applyAlignment="1"/>
    <xf numFmtId="0" fontId="0" fillId="3" borderId="35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8" xfId="0" applyFill="1" applyBorder="1"/>
    <xf numFmtId="0" fontId="0" fillId="0" borderId="7" xfId="0" applyFill="1" applyBorder="1"/>
    <xf numFmtId="0" fontId="0" fillId="0" borderId="67" xfId="0" applyFill="1" applyBorder="1"/>
    <xf numFmtId="0" fontId="0" fillId="0" borderId="43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2" xfId="0" applyFill="1" applyBorder="1"/>
    <xf numFmtId="0" fontId="0" fillId="0" borderId="14" xfId="0" applyFill="1" applyBorder="1"/>
    <xf numFmtId="0" fontId="2" fillId="0" borderId="1" xfId="0" applyFont="1" applyFill="1" applyBorder="1"/>
    <xf numFmtId="0" fontId="0" fillId="0" borderId="18" xfId="0" applyFill="1" applyBorder="1"/>
    <xf numFmtId="0" fontId="0" fillId="0" borderId="6" xfId="0" applyFill="1" applyBorder="1"/>
    <xf numFmtId="0" fontId="0" fillId="0" borderId="19" xfId="0" applyFill="1" applyBorder="1"/>
    <xf numFmtId="0" fontId="0" fillId="3" borderId="66" xfId="0" applyFill="1" applyBorder="1" applyAlignment="1">
      <alignment horizontal="center"/>
    </xf>
    <xf numFmtId="0" fontId="1" fillId="0" borderId="0" xfId="0" applyFont="1" applyBorder="1" applyAlignment="1"/>
    <xf numFmtId="0" fontId="1" fillId="3" borderId="0" xfId="0" applyFont="1" applyFill="1" applyBorder="1" applyAlignment="1"/>
    <xf numFmtId="0" fontId="0" fillId="3" borderId="1" xfId="0" applyFont="1" applyFill="1" applyBorder="1"/>
    <xf numFmtId="0" fontId="0" fillId="3" borderId="77" xfId="0" applyFont="1" applyFill="1" applyBorder="1"/>
    <xf numFmtId="0" fontId="0" fillId="3" borderId="78" xfId="0" applyFont="1" applyFill="1" applyBorder="1"/>
    <xf numFmtId="0" fontId="0" fillId="3" borderId="79" xfId="0" applyFont="1" applyFill="1" applyBorder="1"/>
    <xf numFmtId="0" fontId="0" fillId="3" borderId="53" xfId="0" applyFont="1" applyFill="1" applyBorder="1"/>
    <xf numFmtId="9" fontId="15" fillId="3" borderId="69" xfId="0" applyNumberFormat="1" applyFont="1" applyFill="1" applyBorder="1"/>
    <xf numFmtId="9" fontId="15" fillId="3" borderId="70" xfId="0" applyNumberFormat="1" applyFont="1" applyFill="1" applyBorder="1"/>
    <xf numFmtId="9" fontId="15" fillId="3" borderId="71" xfId="0" applyNumberFormat="1" applyFont="1" applyFill="1" applyBorder="1"/>
    <xf numFmtId="9" fontId="16" fillId="3" borderId="69" xfId="0" applyNumberFormat="1" applyFont="1" applyFill="1" applyBorder="1"/>
    <xf numFmtId="9" fontId="16" fillId="3" borderId="71" xfId="0" applyNumberFormat="1" applyFont="1" applyFill="1" applyBorder="1"/>
    <xf numFmtId="9" fontId="10" fillId="3" borderId="69" xfId="0" applyNumberFormat="1" applyFont="1" applyFill="1" applyBorder="1"/>
    <xf numFmtId="9" fontId="10" fillId="3" borderId="71" xfId="0" applyNumberFormat="1" applyFont="1" applyFill="1" applyBorder="1"/>
    <xf numFmtId="9" fontId="16" fillId="3" borderId="80" xfId="0" applyNumberFormat="1" applyFont="1" applyFill="1" applyBorder="1"/>
    <xf numFmtId="0" fontId="0" fillId="3" borderId="57" xfId="0" applyFont="1" applyFill="1" applyBorder="1"/>
    <xf numFmtId="9" fontId="15" fillId="3" borderId="72" xfId="0" applyNumberFormat="1" applyFont="1" applyFill="1" applyBorder="1"/>
    <xf numFmtId="9" fontId="15" fillId="3" borderId="1" xfId="0" applyNumberFormat="1" applyFont="1" applyFill="1" applyBorder="1"/>
    <xf numFmtId="9" fontId="15" fillId="3" borderId="73" xfId="0" applyNumberFormat="1" applyFont="1" applyFill="1" applyBorder="1"/>
    <xf numFmtId="9" fontId="16" fillId="3" borderId="72" xfId="0" applyNumberFormat="1" applyFont="1" applyFill="1" applyBorder="1"/>
    <xf numFmtId="9" fontId="16" fillId="3" borderId="73" xfId="0" applyNumberFormat="1" applyFont="1" applyFill="1" applyBorder="1"/>
    <xf numFmtId="9" fontId="10" fillId="3" borderId="72" xfId="0" applyNumberFormat="1" applyFont="1" applyFill="1" applyBorder="1"/>
    <xf numFmtId="9" fontId="10" fillId="3" borderId="73" xfId="0" applyNumberFormat="1" applyFont="1" applyFill="1" applyBorder="1"/>
    <xf numFmtId="9" fontId="16" fillId="3" borderId="81" xfId="0" applyNumberFormat="1" applyFont="1" applyFill="1" applyBorder="1"/>
    <xf numFmtId="0" fontId="0" fillId="3" borderId="58" xfId="0" applyFont="1" applyFill="1" applyBorder="1"/>
    <xf numFmtId="9" fontId="15" fillId="3" borderId="74" xfId="0" applyNumberFormat="1" applyFont="1" applyFill="1" applyBorder="1"/>
    <xf numFmtId="9" fontId="15" fillId="3" borderId="75" xfId="0" applyNumberFormat="1" applyFont="1" applyFill="1" applyBorder="1"/>
    <xf numFmtId="9" fontId="15" fillId="3" borderId="76" xfId="0" applyNumberFormat="1" applyFont="1" applyFill="1" applyBorder="1"/>
    <xf numFmtId="9" fontId="16" fillId="3" borderId="74" xfId="0" applyNumberFormat="1" applyFont="1" applyFill="1" applyBorder="1"/>
    <xf numFmtId="9" fontId="16" fillId="3" borderId="76" xfId="0" applyNumberFormat="1" applyFont="1" applyFill="1" applyBorder="1"/>
    <xf numFmtId="9" fontId="10" fillId="3" borderId="74" xfId="0" applyNumberFormat="1" applyFont="1" applyFill="1" applyBorder="1"/>
    <xf numFmtId="9" fontId="10" fillId="3" borderId="76" xfId="0" applyNumberFormat="1" applyFont="1" applyFill="1" applyBorder="1"/>
    <xf numFmtId="9" fontId="16" fillId="3" borderId="82" xfId="0" applyNumberFormat="1" applyFont="1" applyFill="1" applyBorder="1"/>
    <xf numFmtId="49" fontId="1" fillId="3" borderId="0" xfId="0" applyNumberFormat="1" applyFont="1" applyFill="1" applyAlignment="1"/>
    <xf numFmtId="0" fontId="1" fillId="3" borderId="0" xfId="0" applyNumberFormat="1" applyFont="1" applyFill="1" applyAlignment="1"/>
    <xf numFmtId="0" fontId="0" fillId="3" borderId="0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1" fillId="3" borderId="0" xfId="0" applyFont="1" applyFill="1" applyBorder="1"/>
    <xf numFmtId="49" fontId="0" fillId="3" borderId="0" xfId="0" applyNumberFormat="1" applyFill="1" applyBorder="1"/>
    <xf numFmtId="49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0" fillId="3" borderId="41" xfId="0" applyFill="1" applyBorder="1"/>
    <xf numFmtId="0" fontId="0" fillId="3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right"/>
    </xf>
    <xf numFmtId="0" fontId="0" fillId="3" borderId="0" xfId="0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49" fontId="0" fillId="3" borderId="4" xfId="0" applyNumberFormat="1" applyFill="1" applyBorder="1" applyAlignment="1">
      <alignment horizontal="left"/>
    </xf>
    <xf numFmtId="49" fontId="0" fillId="3" borderId="50" xfId="0" applyNumberFormat="1" applyFill="1" applyBorder="1" applyAlignment="1">
      <alignment horizontal="left"/>
    </xf>
    <xf numFmtId="49" fontId="0" fillId="3" borderId="57" xfId="0" applyNumberFormat="1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3" fontId="0" fillId="3" borderId="0" xfId="0" applyNumberFormat="1" applyFill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4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left"/>
    </xf>
    <xf numFmtId="0" fontId="7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1" fillId="0" borderId="6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wrapText="1"/>
    </xf>
    <xf numFmtId="0" fontId="16" fillId="3" borderId="41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49" fontId="0" fillId="3" borderId="51" xfId="0" applyNumberFormat="1" applyFill="1" applyBorder="1" applyAlignment="1">
      <alignment horizontal="left"/>
    </xf>
    <xf numFmtId="49" fontId="0" fillId="3" borderId="52" xfId="0" applyNumberFormat="1" applyFill="1" applyBorder="1" applyAlignment="1">
      <alignment horizontal="left"/>
    </xf>
    <xf numFmtId="0" fontId="0" fillId="3" borderId="57" xfId="0" applyFill="1" applyBorder="1" applyAlignment="1">
      <alignment horizontal="center"/>
    </xf>
    <xf numFmtId="49" fontId="0" fillId="3" borderId="4" xfId="0" applyNumberFormat="1" applyFill="1" applyBorder="1" applyAlignment="1">
      <alignment horizontal="left"/>
    </xf>
    <xf numFmtId="49" fontId="0" fillId="3" borderId="50" xfId="0" applyNumberFormat="1" applyFill="1" applyBorder="1" applyAlignment="1">
      <alignment horizontal="left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49" fontId="0" fillId="3" borderId="0" xfId="0" applyNumberForma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50" xfId="0" applyFon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0" fontId="0" fillId="3" borderId="58" xfId="0" applyFill="1" applyBorder="1" applyAlignment="1">
      <alignment horizontal="center"/>
    </xf>
    <xf numFmtId="49" fontId="0" fillId="3" borderId="57" xfId="0" applyNumberFormat="1" applyFill="1" applyBorder="1" applyAlignment="1">
      <alignment horizontal="left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49" fontId="0" fillId="3" borderId="83" xfId="0" applyNumberFormat="1" applyFont="1" applyFill="1" applyBorder="1" applyAlignment="1">
      <alignment horizontal="left"/>
    </xf>
    <xf numFmtId="49" fontId="0" fillId="3" borderId="20" xfId="0" applyNumberFormat="1" applyFont="1" applyFill="1" applyBorder="1" applyAlignment="1">
      <alignment horizontal="left"/>
    </xf>
    <xf numFmtId="49" fontId="0" fillId="3" borderId="83" xfId="0" applyNumberFormat="1" applyFill="1" applyBorder="1" applyAlignment="1">
      <alignment horizontal="left"/>
    </xf>
    <xf numFmtId="0" fontId="0" fillId="3" borderId="8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1" fillId="3" borderId="59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3" fontId="0" fillId="3" borderId="56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49" xfId="0" applyNumberFormat="1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49" fontId="1" fillId="3" borderId="59" xfId="0" applyNumberFormat="1" applyFont="1" applyFill="1" applyBorder="1" applyAlignment="1">
      <alignment horizontal="left"/>
    </xf>
    <xf numFmtId="49" fontId="1" fillId="3" borderId="60" xfId="0" applyNumberFormat="1" applyFont="1" applyFill="1" applyBorder="1" applyAlignment="1">
      <alignment horizontal="left"/>
    </xf>
    <xf numFmtId="49" fontId="1" fillId="3" borderId="61" xfId="0" applyNumberFormat="1" applyFont="1" applyFill="1" applyBorder="1" applyAlignment="1">
      <alignment horizontal="left"/>
    </xf>
    <xf numFmtId="49" fontId="0" fillId="3" borderId="56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49" fontId="0" fillId="3" borderId="49" xfId="0" applyNumberFormat="1" applyFill="1" applyBorder="1" applyAlignment="1">
      <alignment horizontal="left"/>
    </xf>
    <xf numFmtId="0" fontId="0" fillId="3" borderId="26" xfId="0" applyFill="1" applyBorder="1" applyAlignment="1">
      <alignment horizontal="left" wrapText="1"/>
    </xf>
    <xf numFmtId="0" fontId="0" fillId="3" borderId="27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3" fontId="0" fillId="3" borderId="13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0" fillId="3" borderId="22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3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6" fillId="3" borderId="2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left" wrapText="1"/>
    </xf>
    <xf numFmtId="16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0" fontId="1" fillId="3" borderId="28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1" fillId="3" borderId="30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2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5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8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0" fontId="0" fillId="3" borderId="47" xfId="0" applyFill="1" applyBorder="1" applyAlignment="1">
      <alignment horizontal="left" wrapText="1"/>
    </xf>
    <xf numFmtId="0" fontId="0" fillId="3" borderId="44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31" xfId="0" applyFont="1" applyFill="1" applyBorder="1" applyAlignment="1">
      <alignment horizontal="left"/>
    </xf>
    <xf numFmtId="0" fontId="0" fillId="3" borderId="38" xfId="0" applyFont="1" applyFill="1" applyBorder="1" applyAlignment="1">
      <alignment horizontal="left"/>
    </xf>
    <xf numFmtId="0" fontId="0" fillId="3" borderId="57" xfId="0" applyFont="1" applyFill="1" applyBorder="1" applyAlignment="1">
      <alignment horizontal="left"/>
    </xf>
    <xf numFmtId="0" fontId="0" fillId="3" borderId="5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4" borderId="48" xfId="0" applyFill="1" applyBorder="1"/>
    <xf numFmtId="0" fontId="0" fillId="4" borderId="28" xfId="0" applyFill="1" applyBorder="1" applyAlignment="1">
      <alignment horizontal="right"/>
    </xf>
    <xf numFmtId="0" fontId="0" fillId="4" borderId="29" xfId="0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3" fontId="1" fillId="4" borderId="28" xfId="0" applyNumberFormat="1" applyFont="1" applyFill="1" applyBorder="1" applyAlignment="1">
      <alignment horizontal="center"/>
    </xf>
    <xf numFmtId="3" fontId="1" fillId="4" borderId="29" xfId="0" applyNumberFormat="1" applyFont="1" applyFill="1" applyBorder="1" applyAlignment="1">
      <alignment horizontal="center"/>
    </xf>
    <xf numFmtId="3" fontId="1" fillId="4" borderId="30" xfId="0" applyNumberFormat="1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17" fillId="4" borderId="84" xfId="0" applyFont="1" applyFill="1" applyBorder="1" applyAlignment="1">
      <alignment horizontal="center"/>
    </xf>
    <xf numFmtId="0" fontId="0" fillId="3" borderId="6" xfId="0" applyFill="1" applyBorder="1"/>
    <xf numFmtId="0" fontId="0" fillId="3" borderId="14" xfId="0" applyFill="1" applyBorder="1"/>
    <xf numFmtId="0" fontId="3" fillId="3" borderId="0" xfId="0" applyFont="1" applyFill="1" applyBorder="1" applyAlignment="1"/>
    <xf numFmtId="49" fontId="0" fillId="3" borderId="58" xfId="0" applyNumberFormat="1" applyFill="1" applyBorder="1" applyAlignment="1">
      <alignment horizontal="left"/>
    </xf>
    <xf numFmtId="0" fontId="0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0" fillId="3" borderId="87" xfId="0" applyFill="1" applyBorder="1" applyAlignment="1">
      <alignment horizontal="center"/>
    </xf>
    <xf numFmtId="0" fontId="0" fillId="3" borderId="86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8" xfId="0" applyFill="1" applyBorder="1"/>
    <xf numFmtId="9" fontId="2" fillId="3" borderId="80" xfId="0" applyNumberFormat="1" applyFont="1" applyFill="1" applyBorder="1"/>
    <xf numFmtId="9" fontId="2" fillId="3" borderId="81" xfId="0" applyNumberFormat="1" applyFont="1" applyFill="1" applyBorder="1"/>
    <xf numFmtId="9" fontId="2" fillId="3" borderId="82" xfId="0" applyNumberFormat="1" applyFont="1" applyFill="1" applyBorder="1"/>
    <xf numFmtId="0" fontId="2" fillId="3" borderId="3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8" fillId="0" borderId="0" xfId="0" applyFont="1"/>
    <xf numFmtId="0" fontId="19" fillId="0" borderId="46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68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top" wrapText="1"/>
    </xf>
    <xf numFmtId="0" fontId="19" fillId="0" borderId="86" xfId="0" applyFont="1" applyBorder="1" applyAlignment="1">
      <alignment horizontal="center" vertical="top" wrapText="1"/>
    </xf>
    <xf numFmtId="0" fontId="19" fillId="0" borderId="88" xfId="0" applyFont="1" applyBorder="1" applyAlignment="1">
      <alignment horizontal="center" vertical="top" wrapText="1"/>
    </xf>
    <xf numFmtId="0" fontId="19" fillId="0" borderId="89" xfId="0" applyFont="1" applyBorder="1" applyAlignment="1">
      <alignment horizontal="center" vertical="top" wrapText="1"/>
    </xf>
    <xf numFmtId="0" fontId="19" fillId="0" borderId="90" xfId="0" applyFont="1" applyBorder="1" applyAlignment="1">
      <alignment horizontal="center" vertical="top" wrapText="1"/>
    </xf>
    <xf numFmtId="0" fontId="19" fillId="0" borderId="91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0" fillId="3" borderId="90" xfId="0" applyFill="1" applyBorder="1" applyAlignment="1">
      <alignment horizontal="center"/>
    </xf>
    <xf numFmtId="0" fontId="0" fillId="3" borderId="92" xfId="0" applyFill="1" applyBorder="1" applyAlignment="1">
      <alignment horizontal="center"/>
    </xf>
    <xf numFmtId="0" fontId="0" fillId="3" borderId="93" xfId="0" applyFill="1" applyBorder="1" applyAlignment="1">
      <alignment horizontal="center"/>
    </xf>
    <xf numFmtId="0" fontId="0" fillId="3" borderId="94" xfId="0" applyFill="1" applyBorder="1" applyAlignment="1">
      <alignment horizontal="center"/>
    </xf>
    <xf numFmtId="0" fontId="0" fillId="3" borderId="9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5" fontId="1" fillId="4" borderId="45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38100</xdr:rowOff>
    </xdr:from>
    <xdr:to>
      <xdr:col>8</xdr:col>
      <xdr:colOff>594106</xdr:colOff>
      <xdr:row>29</xdr:row>
      <xdr:rowOff>88900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0FE8A76-47E3-2445-844E-63248725E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200" y="4699000"/>
          <a:ext cx="3565906" cy="176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3</xdr:col>
      <xdr:colOff>557439</xdr:colOff>
      <xdr:row>7</xdr:row>
      <xdr:rowOff>143975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20DE3F7-2980-FF4B-9065-C03973901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984500" cy="1477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767695</xdr:colOff>
      <xdr:row>7</xdr:row>
      <xdr:rowOff>110461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B54DD8-C093-6A4E-B735-F8EC04C89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83139" cy="1493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173264</xdr:colOff>
      <xdr:row>7</xdr:row>
      <xdr:rowOff>159850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D62575-CAB1-DA45-9333-39C52F8B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83139" cy="1493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93889</xdr:colOff>
      <xdr:row>7</xdr:row>
      <xdr:rowOff>159850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230E05F-0D89-9E42-82CF-0738F81D7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83139" cy="149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EEF50-D027-F74E-BC58-1F446691869D}">
  <dimension ref="C3:K30"/>
  <sheetViews>
    <sheetView tabSelected="1" workbookViewId="0">
      <selection activeCell="M26" sqref="M26"/>
    </sheetView>
  </sheetViews>
  <sheetFormatPr baseColWidth="10" defaultRowHeight="15" x14ac:dyDescent="0.2"/>
  <sheetData>
    <row r="3" spans="3:11" ht="19" x14ac:dyDescent="0.25">
      <c r="C3" s="331"/>
    </row>
    <row r="5" spans="3:11" ht="16" thickBot="1" x14ac:dyDescent="0.25"/>
    <row r="6" spans="3:11" ht="15" customHeight="1" x14ac:dyDescent="0.2">
      <c r="C6" s="334" t="s">
        <v>87</v>
      </c>
      <c r="D6" s="332"/>
      <c r="E6" s="332"/>
      <c r="F6" s="332"/>
      <c r="G6" s="332"/>
      <c r="H6" s="332"/>
      <c r="I6" s="332"/>
      <c r="J6" s="332"/>
      <c r="K6" s="335"/>
    </row>
    <row r="7" spans="3:11" ht="15" customHeight="1" x14ac:dyDescent="0.2">
      <c r="C7" s="336"/>
      <c r="D7" s="333"/>
      <c r="E7" s="333"/>
      <c r="F7" s="333"/>
      <c r="G7" s="333"/>
      <c r="H7" s="333"/>
      <c r="I7" s="333"/>
      <c r="J7" s="333"/>
      <c r="K7" s="337"/>
    </row>
    <row r="8" spans="3:11" ht="15" customHeight="1" x14ac:dyDescent="0.2">
      <c r="C8" s="336"/>
      <c r="D8" s="333"/>
      <c r="E8" s="333"/>
      <c r="F8" s="333"/>
      <c r="G8" s="333"/>
      <c r="H8" s="333"/>
      <c r="I8" s="333"/>
      <c r="J8" s="333"/>
      <c r="K8" s="337"/>
    </row>
    <row r="9" spans="3:11" ht="15" customHeight="1" x14ac:dyDescent="0.2">
      <c r="C9" s="336"/>
      <c r="D9" s="333"/>
      <c r="E9" s="333"/>
      <c r="F9" s="333"/>
      <c r="G9" s="333"/>
      <c r="H9" s="333"/>
      <c r="I9" s="333"/>
      <c r="J9" s="333"/>
      <c r="K9" s="337"/>
    </row>
    <row r="10" spans="3:11" ht="15" customHeight="1" x14ac:dyDescent="0.2">
      <c r="C10" s="336"/>
      <c r="D10" s="333"/>
      <c r="E10" s="333"/>
      <c r="F10" s="333"/>
      <c r="G10" s="333"/>
      <c r="H10" s="333"/>
      <c r="I10" s="333"/>
      <c r="J10" s="333"/>
      <c r="K10" s="337"/>
    </row>
    <row r="11" spans="3:11" ht="15" customHeight="1" x14ac:dyDescent="0.2">
      <c r="C11" s="336"/>
      <c r="D11" s="333"/>
      <c r="E11" s="333"/>
      <c r="F11" s="333"/>
      <c r="G11" s="333"/>
      <c r="H11" s="333"/>
      <c r="I11" s="333"/>
      <c r="J11" s="333"/>
      <c r="K11" s="337"/>
    </row>
    <row r="12" spans="3:11" ht="15" customHeight="1" x14ac:dyDescent="0.2">
      <c r="C12" s="336"/>
      <c r="D12" s="333"/>
      <c r="E12" s="333"/>
      <c r="F12" s="333"/>
      <c r="G12" s="333"/>
      <c r="H12" s="333"/>
      <c r="I12" s="333"/>
      <c r="J12" s="333"/>
      <c r="K12" s="337"/>
    </row>
    <row r="13" spans="3:11" ht="15" customHeight="1" x14ac:dyDescent="0.2">
      <c r="C13" s="336"/>
      <c r="D13" s="333"/>
      <c r="E13" s="333"/>
      <c r="F13" s="333"/>
      <c r="G13" s="333"/>
      <c r="H13" s="333"/>
      <c r="I13" s="333"/>
      <c r="J13" s="333"/>
      <c r="K13" s="337"/>
    </row>
    <row r="14" spans="3:11" ht="15" customHeight="1" x14ac:dyDescent="0.2">
      <c r="C14" s="336"/>
      <c r="D14" s="333"/>
      <c r="E14" s="333"/>
      <c r="F14" s="333"/>
      <c r="G14" s="333"/>
      <c r="H14" s="333"/>
      <c r="I14" s="333"/>
      <c r="J14" s="333"/>
      <c r="K14" s="337"/>
    </row>
    <row r="15" spans="3:11" ht="15" customHeight="1" x14ac:dyDescent="0.2">
      <c r="C15" s="336"/>
      <c r="D15" s="333"/>
      <c r="E15" s="333"/>
      <c r="F15" s="333"/>
      <c r="G15" s="333"/>
      <c r="H15" s="333"/>
      <c r="I15" s="333"/>
      <c r="J15" s="333"/>
      <c r="K15" s="337"/>
    </row>
    <row r="16" spans="3:11" ht="16" customHeight="1" x14ac:dyDescent="0.2">
      <c r="C16" s="336"/>
      <c r="D16" s="333"/>
      <c r="E16" s="333"/>
      <c r="F16" s="333"/>
      <c r="G16" s="333"/>
      <c r="H16" s="333"/>
      <c r="I16" s="333"/>
      <c r="J16" s="333"/>
      <c r="K16" s="337"/>
    </row>
    <row r="17" spans="3:11" ht="15" customHeight="1" x14ac:dyDescent="0.2">
      <c r="C17" s="336"/>
      <c r="D17" s="333"/>
      <c r="E17" s="333"/>
      <c r="F17" s="333"/>
      <c r="G17" s="333"/>
      <c r="H17" s="333"/>
      <c r="I17" s="333"/>
      <c r="J17" s="333"/>
      <c r="K17" s="337"/>
    </row>
    <row r="18" spans="3:11" ht="15" customHeight="1" x14ac:dyDescent="0.2">
      <c r="C18" s="336"/>
      <c r="D18" s="333"/>
      <c r="E18" s="333"/>
      <c r="F18" s="333"/>
      <c r="G18" s="333"/>
      <c r="H18" s="333"/>
      <c r="I18" s="333"/>
      <c r="J18" s="333"/>
      <c r="K18" s="337"/>
    </row>
    <row r="19" spans="3:11" ht="16" customHeight="1" x14ac:dyDescent="0.2">
      <c r="C19" s="336"/>
      <c r="D19" s="333"/>
      <c r="E19" s="333"/>
      <c r="F19" s="333"/>
      <c r="G19" s="333"/>
      <c r="H19" s="333"/>
      <c r="I19" s="333"/>
      <c r="J19" s="333"/>
      <c r="K19" s="337"/>
    </row>
    <row r="20" spans="3:11" x14ac:dyDescent="0.2">
      <c r="C20" s="336"/>
      <c r="D20" s="333"/>
      <c r="E20" s="333"/>
      <c r="F20" s="333"/>
      <c r="G20" s="333"/>
      <c r="H20" s="333"/>
      <c r="I20" s="333"/>
      <c r="J20" s="333"/>
      <c r="K20" s="337"/>
    </row>
    <row r="21" spans="3:11" x14ac:dyDescent="0.2">
      <c r="C21" s="336"/>
      <c r="D21" s="333"/>
      <c r="E21" s="333"/>
      <c r="F21" s="333"/>
      <c r="G21" s="333"/>
      <c r="H21" s="333"/>
      <c r="I21" s="333"/>
      <c r="J21" s="333"/>
      <c r="K21" s="337"/>
    </row>
    <row r="22" spans="3:11" x14ac:dyDescent="0.2">
      <c r="C22" s="336"/>
      <c r="D22" s="333"/>
      <c r="E22" s="333"/>
      <c r="F22" s="333"/>
      <c r="G22" s="333"/>
      <c r="H22" s="333"/>
      <c r="I22" s="333"/>
      <c r="J22" s="333"/>
      <c r="K22" s="337"/>
    </row>
    <row r="23" spans="3:11" x14ac:dyDescent="0.2">
      <c r="C23" s="336"/>
      <c r="D23" s="333"/>
      <c r="E23" s="333"/>
      <c r="F23" s="333"/>
      <c r="G23" s="333"/>
      <c r="H23" s="333"/>
      <c r="I23" s="333"/>
      <c r="J23" s="333"/>
      <c r="K23" s="337"/>
    </row>
    <row r="24" spans="3:11" x14ac:dyDescent="0.2">
      <c r="C24" s="336"/>
      <c r="D24" s="333"/>
      <c r="E24" s="333"/>
      <c r="F24" s="333"/>
      <c r="G24" s="333"/>
      <c r="H24" s="333"/>
      <c r="I24" s="333"/>
      <c r="J24" s="333"/>
      <c r="K24" s="337"/>
    </row>
    <row r="25" spans="3:11" x14ac:dyDescent="0.2">
      <c r="C25" s="336"/>
      <c r="D25" s="333"/>
      <c r="E25" s="333"/>
      <c r="F25" s="333"/>
      <c r="G25" s="333"/>
      <c r="H25" s="333"/>
      <c r="I25" s="333"/>
      <c r="J25" s="333"/>
      <c r="K25" s="337"/>
    </row>
    <row r="26" spans="3:11" x14ac:dyDescent="0.2">
      <c r="C26" s="336"/>
      <c r="D26" s="333"/>
      <c r="E26" s="333"/>
      <c r="F26" s="333"/>
      <c r="G26" s="333"/>
      <c r="H26" s="333"/>
      <c r="I26" s="333"/>
      <c r="J26" s="333"/>
      <c r="K26" s="337"/>
    </row>
    <row r="27" spans="3:11" x14ac:dyDescent="0.2">
      <c r="C27" s="336"/>
      <c r="D27" s="333"/>
      <c r="E27" s="333"/>
      <c r="F27" s="333"/>
      <c r="G27" s="333"/>
      <c r="H27" s="333"/>
      <c r="I27" s="333"/>
      <c r="J27" s="333"/>
      <c r="K27" s="337"/>
    </row>
    <row r="28" spans="3:11" x14ac:dyDescent="0.2">
      <c r="C28" s="336"/>
      <c r="D28" s="333"/>
      <c r="E28" s="333"/>
      <c r="F28" s="333"/>
      <c r="G28" s="333"/>
      <c r="H28" s="333"/>
      <c r="I28" s="333"/>
      <c r="J28" s="333"/>
      <c r="K28" s="337"/>
    </row>
    <row r="29" spans="3:11" x14ac:dyDescent="0.2">
      <c r="C29" s="336"/>
      <c r="D29" s="333"/>
      <c r="E29" s="333"/>
      <c r="F29" s="333"/>
      <c r="G29" s="333"/>
      <c r="H29" s="333"/>
      <c r="I29" s="333"/>
      <c r="J29" s="333"/>
      <c r="K29" s="337"/>
    </row>
    <row r="30" spans="3:11" ht="16" thickBot="1" x14ac:dyDescent="0.25">
      <c r="C30" s="338"/>
      <c r="D30" s="339"/>
      <c r="E30" s="339"/>
      <c r="F30" s="339"/>
      <c r="G30" s="339"/>
      <c r="H30" s="339"/>
      <c r="I30" s="339"/>
      <c r="J30" s="339"/>
      <c r="K30" s="340"/>
    </row>
  </sheetData>
  <mergeCells count="1">
    <mergeCell ref="C6:K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6F68-9162-4C11-BE6A-F0485215A869}">
  <dimension ref="A1:AD50"/>
  <sheetViews>
    <sheetView topLeftCell="A3" zoomScale="125" zoomScaleNormal="80" workbookViewId="0">
      <selection activeCell="B9" sqref="B9:F9"/>
    </sheetView>
  </sheetViews>
  <sheetFormatPr baseColWidth="10" defaultRowHeight="15" x14ac:dyDescent="0.2"/>
  <cols>
    <col min="1" max="1" width="11.6640625" customWidth="1"/>
    <col min="7" max="7" width="3.83203125" customWidth="1"/>
    <col min="8" max="19" width="11.5" hidden="1" customWidth="1"/>
    <col min="20" max="20" width="8.83203125" customWidth="1"/>
    <col min="23" max="24" width="11.5" customWidth="1"/>
    <col min="25" max="25" width="5" customWidth="1"/>
    <col min="29" max="30" width="10.83203125" style="1"/>
  </cols>
  <sheetData>
    <row r="1" spans="1:2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6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" thickBot="1" x14ac:dyDescent="0.25">
      <c r="A9" s="1"/>
      <c r="B9" s="299" t="s">
        <v>15</v>
      </c>
      <c r="C9" s="300"/>
      <c r="D9" s="300"/>
      <c r="E9" s="300"/>
      <c r="F9" s="301"/>
      <c r="G9" s="52"/>
      <c r="H9" s="52"/>
      <c r="I9" s="52"/>
      <c r="J9" s="52"/>
      <c r="K9" s="52"/>
      <c r="L9" s="27"/>
      <c r="M9" s="27"/>
      <c r="N9" s="27"/>
      <c r="O9" s="27"/>
      <c r="P9" s="27"/>
      <c r="Q9" s="27"/>
      <c r="R9" s="27"/>
      <c r="S9" s="27"/>
      <c r="T9" s="27"/>
      <c r="U9" s="1"/>
      <c r="V9" s="1"/>
      <c r="W9" s="1"/>
      <c r="X9" s="1"/>
      <c r="Y9" s="1"/>
      <c r="Z9" s="1"/>
      <c r="AA9" s="1"/>
      <c r="AB9" s="1"/>
    </row>
    <row r="10" spans="1:28" x14ac:dyDescent="0.2">
      <c r="A10" s="1"/>
      <c r="B10" s="30" t="s">
        <v>80</v>
      </c>
      <c r="C10" s="87"/>
      <c r="D10" s="87"/>
      <c r="E10" s="87"/>
      <c r="F10" s="87"/>
      <c r="G10" s="52"/>
      <c r="H10" s="52"/>
      <c r="I10" s="52"/>
      <c r="J10" s="52"/>
      <c r="K10" s="52"/>
      <c r="L10" s="27"/>
      <c r="M10" s="27"/>
      <c r="N10" s="27"/>
      <c r="O10" s="27"/>
      <c r="P10" s="27"/>
      <c r="Q10" s="27"/>
      <c r="R10" s="27"/>
      <c r="S10" s="27"/>
      <c r="T10" s="27"/>
      <c r="U10" s="1"/>
      <c r="V10" s="1"/>
      <c r="W10" s="1"/>
      <c r="X10" s="1"/>
      <c r="Y10" s="1"/>
      <c r="Z10" s="1"/>
      <c r="AA10" s="1"/>
      <c r="AB10" s="1"/>
    </row>
    <row r="11" spans="1:28" ht="16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" thickTop="1" x14ac:dyDescent="0.2">
      <c r="A12" s="1"/>
      <c r="B12" s="194"/>
      <c r="C12" s="205" t="s">
        <v>46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7"/>
      <c r="Y12" s="1"/>
      <c r="Z12" s="1"/>
      <c r="AA12" s="1"/>
      <c r="AB12" s="1"/>
    </row>
    <row r="13" spans="1:28" ht="16" thickBot="1" x14ac:dyDescent="0.25">
      <c r="A13" s="1"/>
      <c r="B13" s="195"/>
      <c r="C13" s="208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10"/>
      <c r="Y13" s="1"/>
      <c r="Z13" s="1"/>
      <c r="AA13" s="1"/>
      <c r="AB13" s="1"/>
    </row>
    <row r="14" spans="1:28" ht="17" thickTop="1" thickBot="1" x14ac:dyDescent="0.25">
      <c r="A14" s="1"/>
      <c r="B14" s="195"/>
      <c r="C14" s="217" t="s">
        <v>52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9"/>
      <c r="Y14" s="1"/>
      <c r="Z14" s="1"/>
      <c r="AA14" s="1"/>
      <c r="AB14" s="1"/>
    </row>
    <row r="15" spans="1:28" ht="16" thickTop="1" x14ac:dyDescent="0.2">
      <c r="A15" s="1"/>
      <c r="B15" s="195"/>
      <c r="C15" s="223" t="s">
        <v>5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4"/>
      <c r="V15" s="225"/>
      <c r="W15" s="225"/>
      <c r="X15" s="226"/>
      <c r="Y15" s="1"/>
      <c r="Z15" s="1"/>
      <c r="AA15" s="1"/>
      <c r="AB15" s="1"/>
    </row>
    <row r="16" spans="1:28" x14ac:dyDescent="0.2">
      <c r="A16" s="1"/>
      <c r="B16" s="195"/>
      <c r="C16" s="289" t="s">
        <v>6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214"/>
      <c r="V16" s="215"/>
      <c r="W16" s="215"/>
      <c r="X16" s="216"/>
      <c r="Y16" s="1"/>
      <c r="Z16" s="1"/>
      <c r="AA16" s="1"/>
      <c r="AB16" s="1"/>
    </row>
    <row r="17" spans="1:28" ht="16" thickBot="1" x14ac:dyDescent="0.25">
      <c r="A17" s="1"/>
      <c r="B17" s="195"/>
      <c r="C17" s="32" t="s">
        <v>70</v>
      </c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8"/>
      <c r="U17" s="203"/>
      <c r="V17" s="187"/>
      <c r="W17" s="187"/>
      <c r="X17" s="188"/>
      <c r="Y17" s="1"/>
      <c r="Z17" s="1"/>
      <c r="AA17" s="1"/>
      <c r="AB17" s="1"/>
    </row>
    <row r="18" spans="1:28" ht="17" thickTop="1" thickBot="1" x14ac:dyDescent="0.25">
      <c r="A18" s="1"/>
      <c r="B18" s="195"/>
      <c r="C18" s="220" t="s">
        <v>73</v>
      </c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2"/>
      <c r="Y18" s="1"/>
      <c r="Z18" s="1"/>
      <c r="AA18" s="1"/>
      <c r="AB18" s="1"/>
    </row>
    <row r="19" spans="1:28" ht="16" thickTop="1" x14ac:dyDescent="0.2">
      <c r="A19" s="1"/>
      <c r="B19" s="195"/>
      <c r="C19" s="223" t="s">
        <v>65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7"/>
      <c r="V19" s="197"/>
      <c r="W19" s="197"/>
      <c r="X19" s="198"/>
      <c r="Y19" s="1"/>
      <c r="Z19" s="1"/>
      <c r="AA19" s="1"/>
      <c r="AB19" s="1"/>
    </row>
    <row r="20" spans="1:28" x14ac:dyDescent="0.2">
      <c r="A20" s="1"/>
      <c r="B20" s="195"/>
      <c r="C20" s="211" t="s">
        <v>67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4"/>
      <c r="V20" s="215"/>
      <c r="W20" s="215"/>
      <c r="X20" s="216"/>
      <c r="Y20" s="1"/>
      <c r="Z20" s="1"/>
      <c r="AA20" s="1"/>
      <c r="AB20" s="1"/>
    </row>
    <row r="21" spans="1:28" x14ac:dyDescent="0.2">
      <c r="A21" s="1"/>
      <c r="B21" s="195"/>
      <c r="C21" s="211" t="s">
        <v>68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4"/>
      <c r="V21" s="215"/>
      <c r="W21" s="215"/>
      <c r="X21" s="216"/>
      <c r="Y21" s="1"/>
      <c r="Z21" s="1"/>
      <c r="AA21" s="1"/>
      <c r="AB21" s="1"/>
    </row>
    <row r="22" spans="1:28" ht="16" thickBot="1" x14ac:dyDescent="0.25">
      <c r="A22" s="1"/>
      <c r="B22" s="195"/>
      <c r="C22" s="211" t="s">
        <v>69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4"/>
      <c r="V22" s="215"/>
      <c r="W22" s="215"/>
      <c r="X22" s="216"/>
      <c r="Y22" s="1"/>
      <c r="Z22" s="1"/>
      <c r="AA22" s="1"/>
      <c r="AB22" s="1"/>
    </row>
    <row r="23" spans="1:28" ht="17" thickTop="1" thickBot="1" x14ac:dyDescent="0.25">
      <c r="A23" s="1"/>
      <c r="B23" s="195"/>
      <c r="C23" s="228" t="s">
        <v>47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30"/>
      <c r="Y23" s="1"/>
      <c r="Z23" s="1"/>
      <c r="AA23" s="1"/>
      <c r="AB23" s="1"/>
    </row>
    <row r="24" spans="1:28" ht="16" thickTop="1" x14ac:dyDescent="0.2">
      <c r="A24" s="1"/>
      <c r="B24" s="195"/>
      <c r="C24" s="200" t="s">
        <v>66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191"/>
      <c r="V24" s="185"/>
      <c r="W24" s="185"/>
      <c r="X24" s="186"/>
      <c r="Y24" s="1"/>
      <c r="Z24" s="1"/>
      <c r="AA24" s="1"/>
      <c r="AB24" s="1"/>
    </row>
    <row r="25" spans="1:28" ht="16" thickBot="1" x14ac:dyDescent="0.25">
      <c r="A25" s="1"/>
      <c r="B25" s="195"/>
      <c r="C25" s="213" t="s">
        <v>45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14"/>
      <c r="V25" s="215"/>
      <c r="W25" s="215"/>
      <c r="X25" s="216"/>
      <c r="Y25" s="1"/>
      <c r="Z25" s="1"/>
      <c r="AA25" s="1"/>
      <c r="AB25" s="1"/>
    </row>
    <row r="26" spans="1:28" ht="17" thickTop="1" thickBot="1" x14ac:dyDescent="0.25">
      <c r="A26" s="1"/>
      <c r="B26" s="195"/>
      <c r="C26" s="220" t="s">
        <v>74</v>
      </c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2"/>
      <c r="Y26" s="1"/>
      <c r="Z26" s="1"/>
      <c r="AA26" s="1"/>
      <c r="AB26" s="1"/>
    </row>
    <row r="27" spans="1:28" ht="16" thickTop="1" x14ac:dyDescent="0.2">
      <c r="A27" s="1"/>
      <c r="B27" s="195"/>
      <c r="C27" s="231" t="s">
        <v>48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3"/>
      <c r="U27" s="296"/>
      <c r="V27" s="297"/>
      <c r="W27" s="297"/>
      <c r="X27" s="298"/>
      <c r="Y27" s="1"/>
      <c r="Z27" s="1"/>
      <c r="AA27" s="1"/>
      <c r="AB27" s="1"/>
    </row>
    <row r="28" spans="1:28" x14ac:dyDescent="0.2">
      <c r="A28" s="1"/>
      <c r="B28" s="195"/>
      <c r="C28" s="204" t="s">
        <v>49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3"/>
      <c r="U28" s="293"/>
      <c r="V28" s="294"/>
      <c r="W28" s="294"/>
      <c r="X28" s="295"/>
      <c r="Y28" s="1"/>
      <c r="Z28" s="1"/>
      <c r="AA28" s="1"/>
      <c r="AB28" s="1"/>
    </row>
    <row r="29" spans="1:28" x14ac:dyDescent="0.2">
      <c r="A29" s="1"/>
      <c r="B29" s="195"/>
      <c r="C29" s="112" t="s">
        <v>75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1"/>
      <c r="U29" s="290"/>
      <c r="V29" s="291"/>
      <c r="W29" s="291"/>
      <c r="X29" s="292"/>
      <c r="Y29" s="1"/>
      <c r="Z29" s="1"/>
      <c r="AA29" s="1"/>
      <c r="AB29" s="1"/>
    </row>
    <row r="30" spans="1:28" x14ac:dyDescent="0.2">
      <c r="A30" s="1"/>
      <c r="B30" s="195"/>
      <c r="C30" s="204" t="s">
        <v>50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3"/>
      <c r="U30" s="293"/>
      <c r="V30" s="294"/>
      <c r="W30" s="294"/>
      <c r="X30" s="295"/>
      <c r="Y30" s="1"/>
      <c r="Z30" s="1"/>
      <c r="AA30" s="1"/>
      <c r="AB30" s="1"/>
    </row>
    <row r="31" spans="1:28" ht="16" thickBot="1" x14ac:dyDescent="0.25">
      <c r="A31" s="1"/>
      <c r="B31" s="196"/>
      <c r="C31" s="315" t="s">
        <v>51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203"/>
      <c r="V31" s="187"/>
      <c r="W31" s="187"/>
      <c r="X31" s="188"/>
      <c r="Y31" s="1"/>
      <c r="Z31" s="1"/>
      <c r="AA31" s="1"/>
      <c r="AB31" s="1"/>
    </row>
    <row r="32" spans="1:28" ht="17" thickTop="1" thickBot="1" x14ac:dyDescent="0.25">
      <c r="A32" s="1"/>
      <c r="B32" s="27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26"/>
      <c r="V32" s="26"/>
      <c r="W32" s="26"/>
      <c r="X32" s="26"/>
      <c r="Y32" s="27"/>
      <c r="Z32" s="27"/>
      <c r="AA32" s="1"/>
      <c r="AB32" s="1"/>
    </row>
    <row r="33" spans="1:28" ht="16" thickBot="1" x14ac:dyDescent="0.25">
      <c r="A33" s="1"/>
      <c r="B33" s="302"/>
      <c r="C33" s="303" t="s">
        <v>71</v>
      </c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5"/>
      <c r="U33" s="306"/>
      <c r="V33" s="307"/>
      <c r="W33" s="307"/>
      <c r="X33" s="308"/>
      <c r="Y33" s="27"/>
      <c r="Z33" s="27"/>
      <c r="AA33" s="1"/>
      <c r="AB33" s="1"/>
    </row>
    <row r="34" spans="1:28" x14ac:dyDescent="0.2">
      <c r="A34" s="1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6"/>
      <c r="V34" s="26"/>
      <c r="W34" s="26"/>
      <c r="X34" s="26"/>
      <c r="Y34" s="27"/>
      <c r="Z34" s="27"/>
      <c r="AA34" s="1"/>
      <c r="AB34" s="1"/>
    </row>
    <row r="35" spans="1:28" s="1" customFormat="1" x14ac:dyDescent="0.2">
      <c r="B35" s="27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97"/>
      <c r="V35" s="97"/>
      <c r="W35" s="97"/>
      <c r="X35" s="97"/>
      <c r="Y35" s="27"/>
    </row>
    <row r="36" spans="1:28" s="1" customFormat="1" x14ac:dyDescent="0.2">
      <c r="B36" s="27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97"/>
      <c r="V36" s="97"/>
      <c r="W36" s="97"/>
      <c r="X36" s="97"/>
      <c r="Y36" s="27"/>
    </row>
    <row r="37" spans="1:28" s="1" customFormat="1" x14ac:dyDescent="0.2"/>
    <row r="38" spans="1:28" s="1" customFormat="1" x14ac:dyDescent="0.2"/>
    <row r="39" spans="1:28" s="1" customFormat="1" x14ac:dyDescent="0.2"/>
    <row r="40" spans="1:28" s="1" customFormat="1" x14ac:dyDescent="0.2"/>
    <row r="41" spans="1:28" s="1" customFormat="1" x14ac:dyDescent="0.2"/>
    <row r="42" spans="1:28" s="1" customFormat="1" x14ac:dyDescent="0.2"/>
    <row r="43" spans="1:28" s="1" customFormat="1" x14ac:dyDescent="0.2"/>
    <row r="44" spans="1:28" s="1" customFormat="1" x14ac:dyDescent="0.2"/>
    <row r="45" spans="1:28" s="1" customFormat="1" x14ac:dyDescent="0.2"/>
    <row r="46" spans="1:28" s="1" customFormat="1" x14ac:dyDescent="0.2"/>
    <row r="47" spans="1:28" s="1" customFormat="1" x14ac:dyDescent="0.2"/>
    <row r="48" spans="1:28" s="1" customFormat="1" x14ac:dyDescent="0.2"/>
    <row r="49" s="1" customFormat="1" x14ac:dyDescent="0.2"/>
    <row r="50" s="1" customFormat="1" x14ac:dyDescent="0.2"/>
  </sheetData>
  <mergeCells count="37">
    <mergeCell ref="U25:X25"/>
    <mergeCell ref="C27:T27"/>
    <mergeCell ref="C28:T28"/>
    <mergeCell ref="C21:T21"/>
    <mergeCell ref="U21:X21"/>
    <mergeCell ref="C22:T22"/>
    <mergeCell ref="U22:X22"/>
    <mergeCell ref="U17:X17"/>
    <mergeCell ref="U30:X30"/>
    <mergeCell ref="U28:X28"/>
    <mergeCell ref="U27:X27"/>
    <mergeCell ref="C32:T32"/>
    <mergeCell ref="B9:F9"/>
    <mergeCell ref="C14:X14"/>
    <mergeCell ref="C18:X18"/>
    <mergeCell ref="C26:X26"/>
    <mergeCell ref="C15:T15"/>
    <mergeCell ref="C16:T16"/>
    <mergeCell ref="U16:X16"/>
    <mergeCell ref="C24:T24"/>
    <mergeCell ref="C12:X13"/>
    <mergeCell ref="C20:T20"/>
    <mergeCell ref="C25:T25"/>
    <mergeCell ref="U20:X20"/>
    <mergeCell ref="C30:T30"/>
    <mergeCell ref="U24:X24"/>
    <mergeCell ref="U15:X15"/>
    <mergeCell ref="C19:T19"/>
    <mergeCell ref="U19:X19"/>
    <mergeCell ref="C23:X23"/>
    <mergeCell ref="C36:T36"/>
    <mergeCell ref="C33:T33"/>
    <mergeCell ref="U33:X33"/>
    <mergeCell ref="C35:T35"/>
    <mergeCell ref="B12:B31"/>
    <mergeCell ref="U31:X31"/>
    <mergeCell ref="C31:T31"/>
  </mergeCells>
  <phoneticPr fontId="8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C2E19-95C3-48C2-A2F8-8B12F11FE12B}">
  <dimension ref="B9:N20"/>
  <sheetViews>
    <sheetView zoomScale="112" zoomScaleNormal="112" workbookViewId="0">
      <selection activeCell="F31" sqref="F31"/>
    </sheetView>
  </sheetViews>
  <sheetFormatPr baseColWidth="10" defaultColWidth="11.5" defaultRowHeight="15" x14ac:dyDescent="0.2"/>
  <cols>
    <col min="1" max="1" width="9.5" style="1" customWidth="1"/>
    <col min="2" max="2" width="19.6640625" style="1" bestFit="1" customWidth="1"/>
    <col min="3" max="7" width="11.5" style="1"/>
    <col min="8" max="8" width="12.1640625" style="1" bestFit="1" customWidth="1"/>
    <col min="9" max="10" width="11.5" style="1"/>
    <col min="11" max="11" width="12.1640625" style="1" bestFit="1" customWidth="1"/>
    <col min="12" max="14" width="11.5" style="1"/>
    <col min="15" max="15" width="4" style="1" customWidth="1"/>
    <col min="16" max="16384" width="11.5" style="1"/>
  </cols>
  <sheetData>
    <row r="9" spans="2:14" ht="16" thickBot="1" x14ac:dyDescent="0.25"/>
    <row r="10" spans="2:14" ht="16" thickBot="1" x14ac:dyDescent="0.25">
      <c r="B10" s="147" t="s">
        <v>72</v>
      </c>
      <c r="C10" s="149"/>
      <c r="D10" s="314"/>
      <c r="E10" s="314"/>
      <c r="F10" s="314"/>
      <c r="G10" s="314"/>
      <c r="H10" s="314"/>
      <c r="I10" s="314"/>
      <c r="J10" s="314"/>
      <c r="K10" s="314"/>
      <c r="L10" s="27"/>
    </row>
    <row r="11" spans="2:14" x14ac:dyDescent="0.2">
      <c r="B11" s="1" t="s">
        <v>79</v>
      </c>
    </row>
    <row r="13" spans="2:14" ht="16" thickBot="1" x14ac:dyDescent="0.25"/>
    <row r="14" spans="2:14" ht="17" thickTop="1" thickBot="1" x14ac:dyDescent="0.25">
      <c r="C14" s="54" t="s">
        <v>35</v>
      </c>
      <c r="D14" s="55" t="s">
        <v>36</v>
      </c>
      <c r="E14" s="55" t="s">
        <v>20</v>
      </c>
      <c r="F14" s="55" t="s">
        <v>21</v>
      </c>
      <c r="G14" s="55" t="s">
        <v>0</v>
      </c>
      <c r="H14" s="55" t="s">
        <v>1</v>
      </c>
      <c r="I14" s="55" t="s">
        <v>2</v>
      </c>
      <c r="J14" s="55" t="s">
        <v>37</v>
      </c>
      <c r="K14" s="55" t="s">
        <v>4</v>
      </c>
      <c r="L14" s="55" t="s">
        <v>18</v>
      </c>
      <c r="M14" s="55" t="s">
        <v>19</v>
      </c>
      <c r="N14" s="56" t="s">
        <v>38</v>
      </c>
    </row>
    <row r="15" spans="2:14" ht="16" thickTop="1" x14ac:dyDescent="0.2">
      <c r="B15" s="57" t="s">
        <v>39</v>
      </c>
      <c r="C15" s="58">
        <v>0.2</v>
      </c>
      <c r="D15" s="59">
        <v>0.2</v>
      </c>
      <c r="E15" s="60">
        <v>0.2</v>
      </c>
      <c r="F15" s="61">
        <v>0.3</v>
      </c>
      <c r="G15" s="62">
        <v>0.3</v>
      </c>
      <c r="H15" s="323">
        <v>0.5</v>
      </c>
      <c r="I15" s="63">
        <v>0.6</v>
      </c>
      <c r="J15" s="64">
        <v>0.6</v>
      </c>
      <c r="K15" s="323">
        <v>0.5</v>
      </c>
      <c r="L15" s="65">
        <v>0.3</v>
      </c>
      <c r="M15" s="58">
        <v>0.2</v>
      </c>
      <c r="N15" s="60">
        <v>0.2</v>
      </c>
    </row>
    <row r="16" spans="2:14" x14ac:dyDescent="0.2">
      <c r="B16" s="66" t="s">
        <v>40</v>
      </c>
      <c r="C16" s="67">
        <v>0.3</v>
      </c>
      <c r="D16" s="68">
        <v>0.3</v>
      </c>
      <c r="E16" s="69">
        <v>0.3</v>
      </c>
      <c r="F16" s="70">
        <v>0.4</v>
      </c>
      <c r="G16" s="71">
        <v>0.4</v>
      </c>
      <c r="H16" s="324">
        <v>0.6</v>
      </c>
      <c r="I16" s="72">
        <v>0.7</v>
      </c>
      <c r="J16" s="73">
        <v>0.7</v>
      </c>
      <c r="K16" s="324">
        <v>0.6</v>
      </c>
      <c r="L16" s="74">
        <v>0.4</v>
      </c>
      <c r="M16" s="67">
        <v>0.3</v>
      </c>
      <c r="N16" s="69">
        <v>0.3</v>
      </c>
    </row>
    <row r="17" spans="2:14" ht="16" thickBot="1" x14ac:dyDescent="0.25">
      <c r="B17" s="75" t="s">
        <v>23</v>
      </c>
      <c r="C17" s="76">
        <v>0.4</v>
      </c>
      <c r="D17" s="77">
        <v>0.4</v>
      </c>
      <c r="E17" s="78">
        <v>0.4</v>
      </c>
      <c r="F17" s="79">
        <v>0.5</v>
      </c>
      <c r="G17" s="80">
        <v>0.5</v>
      </c>
      <c r="H17" s="325">
        <v>0.7</v>
      </c>
      <c r="I17" s="81">
        <v>0.8</v>
      </c>
      <c r="J17" s="82">
        <v>0.8</v>
      </c>
      <c r="K17" s="325">
        <v>0.7</v>
      </c>
      <c r="L17" s="83">
        <v>0.5</v>
      </c>
      <c r="M17" s="76">
        <v>0.4</v>
      </c>
      <c r="N17" s="78">
        <v>0.4</v>
      </c>
    </row>
    <row r="18" spans="2:14" ht="16" thickTop="1" x14ac:dyDescent="0.2">
      <c r="C18" s="173" t="s">
        <v>41</v>
      </c>
      <c r="D18" s="174"/>
      <c r="E18" s="175"/>
      <c r="F18" s="169" t="s">
        <v>42</v>
      </c>
      <c r="G18" s="170"/>
      <c r="H18" s="326" t="s">
        <v>44</v>
      </c>
      <c r="I18" s="181" t="s">
        <v>43</v>
      </c>
      <c r="J18" s="182"/>
      <c r="K18" s="326" t="s">
        <v>44</v>
      </c>
      <c r="L18" s="179" t="s">
        <v>42</v>
      </c>
      <c r="M18" s="173" t="s">
        <v>41</v>
      </c>
      <c r="N18" s="175"/>
    </row>
    <row r="19" spans="2:14" ht="16" thickBot="1" x14ac:dyDescent="0.25">
      <c r="C19" s="176"/>
      <c r="D19" s="177"/>
      <c r="E19" s="178"/>
      <c r="F19" s="171"/>
      <c r="G19" s="172"/>
      <c r="H19" s="327"/>
      <c r="I19" s="183"/>
      <c r="J19" s="184"/>
      <c r="K19" s="327"/>
      <c r="L19" s="180"/>
      <c r="M19" s="176"/>
      <c r="N19" s="178"/>
    </row>
    <row r="20" spans="2:14" ht="16" thickTop="1" x14ac:dyDescent="0.2"/>
  </sheetData>
  <mergeCells count="8">
    <mergeCell ref="B10:C10"/>
    <mergeCell ref="F18:G19"/>
    <mergeCell ref="C18:E19"/>
    <mergeCell ref="M18:N19"/>
    <mergeCell ref="L18:L19"/>
    <mergeCell ref="K18:K19"/>
    <mergeCell ref="I18:J19"/>
    <mergeCell ref="H18:H19"/>
  </mergeCells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3451-FF9D-4E74-BD72-09158389EB35}">
  <dimension ref="A1:AV256"/>
  <sheetViews>
    <sheetView zoomScaleNormal="100" workbookViewId="0">
      <selection activeCell="D64" sqref="D64"/>
    </sheetView>
  </sheetViews>
  <sheetFormatPr baseColWidth="10" defaultRowHeight="15" x14ac:dyDescent="0.2"/>
  <cols>
    <col min="1" max="1" width="10.83203125" style="1"/>
    <col min="2" max="2" width="2.5" customWidth="1"/>
    <col min="3" max="10" width="2.5" bestFit="1" customWidth="1"/>
    <col min="11" max="32" width="3.5" bestFit="1" customWidth="1"/>
    <col min="33" max="33" width="3.5" customWidth="1"/>
    <col min="34" max="34" width="4.1640625" customWidth="1"/>
    <col min="35" max="35" width="2.6640625" customWidth="1"/>
    <col min="36" max="36" width="3" customWidth="1"/>
    <col min="37" max="37" width="3.5" customWidth="1"/>
    <col min="38" max="39" width="3.33203125" customWidth="1"/>
    <col min="40" max="40" width="3.5" customWidth="1"/>
    <col min="41" max="41" width="3.1640625" customWidth="1"/>
    <col min="42" max="42" width="2" customWidth="1"/>
    <col min="48" max="48" width="10.83203125" style="1"/>
  </cols>
  <sheetData>
    <row r="1" spans="2:47" s="1" customFormat="1" x14ac:dyDescent="0.2"/>
    <row r="2" spans="2:47" s="1" customFormat="1" x14ac:dyDescent="0.2"/>
    <row r="3" spans="2:47" s="1" customFormat="1" x14ac:dyDescent="0.2"/>
    <row r="4" spans="2:47" s="1" customFormat="1" x14ac:dyDescent="0.2"/>
    <row r="5" spans="2:47" s="1" customFormat="1" x14ac:dyDescent="0.2"/>
    <row r="6" spans="2:47" s="1" customFormat="1" x14ac:dyDescent="0.2"/>
    <row r="7" spans="2:47" s="1" customFormat="1" x14ac:dyDescent="0.2"/>
    <row r="8" spans="2:47" s="1" customFormat="1" x14ac:dyDescent="0.2"/>
    <row r="9" spans="2:47" ht="16" thickBo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2:47" ht="16" thickBot="1" x14ac:dyDescent="0.25">
      <c r="B10" s="147" t="s">
        <v>34</v>
      </c>
      <c r="C10" s="148"/>
      <c r="D10" s="148"/>
      <c r="E10" s="148"/>
      <c r="F10" s="148"/>
      <c r="G10" s="148"/>
      <c r="H10" s="148"/>
      <c r="I10" s="148"/>
      <c r="J10" s="148"/>
      <c r="K10" s="14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2:47" x14ac:dyDescent="0.2">
      <c r="B11" s="1" t="s">
        <v>79</v>
      </c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2:47" ht="16" thickBot="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2:47" s="1" customFormat="1" ht="16" thickBot="1" x14ac:dyDescent="0.25">
      <c r="B13" s="160" t="s">
        <v>76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2"/>
    </row>
    <row r="14" spans="2:47" s="1" customFormat="1" ht="16" thickBot="1" x14ac:dyDescent="0.25">
      <c r="B14" s="50">
        <v>1</v>
      </c>
      <c r="C14" s="50">
        <v>2</v>
      </c>
      <c r="D14" s="50">
        <v>3</v>
      </c>
      <c r="E14" s="50">
        <v>4</v>
      </c>
      <c r="F14" s="50">
        <v>5</v>
      </c>
      <c r="G14" s="50">
        <v>6</v>
      </c>
      <c r="H14" s="50">
        <v>7</v>
      </c>
      <c r="I14" s="50">
        <v>8</v>
      </c>
      <c r="J14" s="50">
        <v>9</v>
      </c>
      <c r="K14" s="50">
        <v>10</v>
      </c>
      <c r="L14" s="50">
        <v>11</v>
      </c>
      <c r="M14" s="50">
        <v>12</v>
      </c>
      <c r="N14" s="50">
        <v>13</v>
      </c>
      <c r="O14" s="50">
        <v>14</v>
      </c>
      <c r="P14" s="50">
        <v>15</v>
      </c>
      <c r="Q14" s="50">
        <v>16</v>
      </c>
      <c r="R14" s="50">
        <v>17</v>
      </c>
      <c r="S14" s="50">
        <v>18</v>
      </c>
      <c r="T14" s="50">
        <v>19</v>
      </c>
      <c r="U14" s="50">
        <v>20</v>
      </c>
      <c r="V14" s="50">
        <v>21</v>
      </c>
      <c r="W14" s="50">
        <v>22</v>
      </c>
      <c r="X14" s="50">
        <v>23</v>
      </c>
      <c r="Y14" s="50">
        <v>24</v>
      </c>
      <c r="Z14" s="50">
        <v>25</v>
      </c>
      <c r="AA14" s="50">
        <v>26</v>
      </c>
      <c r="AB14" s="50">
        <v>27</v>
      </c>
      <c r="AC14" s="50">
        <v>28</v>
      </c>
      <c r="AD14" s="50">
        <v>29</v>
      </c>
      <c r="AE14" s="50">
        <v>30</v>
      </c>
      <c r="AF14" s="50">
        <v>31</v>
      </c>
    </row>
    <row r="15" spans="2:47" s="1" customFormat="1" x14ac:dyDescent="0.2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34"/>
      <c r="AH15" s="2">
        <f>31*0.2</f>
        <v>6.2</v>
      </c>
      <c r="AK15" s="117" t="s">
        <v>32</v>
      </c>
      <c r="AL15" s="117"/>
      <c r="AM15" s="117"/>
      <c r="AN15" s="117"/>
      <c r="AO15" s="117"/>
      <c r="AP15" s="117"/>
    </row>
    <row r="16" spans="2:47" s="1" customFormat="1" x14ac:dyDescent="0.2">
      <c r="B16" s="38"/>
      <c r="C16" s="41"/>
      <c r="D16" s="4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39"/>
      <c r="AF16" s="7"/>
      <c r="AH16" s="2">
        <f>31*0.3</f>
        <v>9.2999999999999989</v>
      </c>
      <c r="AK16" s="117" t="s">
        <v>30</v>
      </c>
      <c r="AL16" s="117"/>
      <c r="AM16" s="117"/>
      <c r="AN16" s="117"/>
      <c r="AO16" s="117"/>
      <c r="AP16" s="117"/>
    </row>
    <row r="17" spans="2:47" s="1" customFormat="1" ht="16" thickBot="1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3"/>
      <c r="AF17" s="8"/>
      <c r="AH17" s="2">
        <f>31*0.4</f>
        <v>12.4</v>
      </c>
      <c r="AK17" s="117" t="s">
        <v>31</v>
      </c>
      <c r="AL17" s="117"/>
      <c r="AM17" s="117"/>
      <c r="AN17" s="117"/>
      <c r="AO17" s="117"/>
      <c r="AP17" s="117"/>
    </row>
    <row r="18" spans="2:47" s="1" customFormat="1" ht="16" thickBot="1" x14ac:dyDescent="0.25"/>
    <row r="19" spans="2:47" s="1" customFormat="1" ht="16" thickBot="1" x14ac:dyDescent="0.25">
      <c r="B19" s="163" t="s">
        <v>77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5"/>
      <c r="AE19" s="52"/>
      <c r="AF19" s="52"/>
    </row>
    <row r="20" spans="2:47" s="1" customFormat="1" ht="16" thickBot="1" x14ac:dyDescent="0.25">
      <c r="B20" s="321">
        <v>1</v>
      </c>
      <c r="C20" s="321">
        <v>2</v>
      </c>
      <c r="D20" s="321">
        <v>3</v>
      </c>
      <c r="E20" s="321">
        <v>4</v>
      </c>
      <c r="F20" s="321">
        <v>5</v>
      </c>
      <c r="G20" s="321">
        <v>6</v>
      </c>
      <c r="H20" s="321">
        <v>7</v>
      </c>
      <c r="I20" s="321">
        <v>8</v>
      </c>
      <c r="J20" s="321">
        <v>9</v>
      </c>
      <c r="K20" s="321">
        <v>10</v>
      </c>
      <c r="L20" s="321">
        <v>11</v>
      </c>
      <c r="M20" s="321">
        <v>12</v>
      </c>
      <c r="N20" s="321">
        <v>13</v>
      </c>
      <c r="O20" s="321">
        <v>14</v>
      </c>
      <c r="P20" s="321">
        <v>15</v>
      </c>
      <c r="Q20" s="321">
        <v>16</v>
      </c>
      <c r="R20" s="321">
        <v>17</v>
      </c>
      <c r="S20" s="321">
        <v>18</v>
      </c>
      <c r="T20" s="321">
        <v>19</v>
      </c>
      <c r="U20" s="321">
        <v>20</v>
      </c>
      <c r="V20" s="321">
        <v>21</v>
      </c>
      <c r="W20" s="321">
        <v>22</v>
      </c>
      <c r="X20" s="321">
        <v>23</v>
      </c>
      <c r="Y20" s="321">
        <v>24</v>
      </c>
      <c r="Z20" s="321">
        <v>25</v>
      </c>
      <c r="AA20" s="321">
        <v>26</v>
      </c>
      <c r="AB20" s="321">
        <v>27</v>
      </c>
      <c r="AC20" s="321">
        <v>28</v>
      </c>
      <c r="AD20" s="321">
        <v>29</v>
      </c>
      <c r="AE20" s="97"/>
      <c r="AF20" s="97"/>
    </row>
    <row r="21" spans="2:47" s="1" customFormat="1" x14ac:dyDescent="0.2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/>
      <c r="AE21" s="27"/>
      <c r="AF21" s="27"/>
      <c r="AH21" s="2">
        <f>29*0.2</f>
        <v>5.8000000000000007</v>
      </c>
      <c r="AK21" s="328" t="s">
        <v>32</v>
      </c>
      <c r="AL21" s="329"/>
      <c r="AM21" s="329"/>
      <c r="AN21" s="329"/>
      <c r="AO21" s="329"/>
      <c r="AP21" s="330"/>
    </row>
    <row r="22" spans="2:47" s="1" customFormat="1" x14ac:dyDescent="0.2">
      <c r="B22" s="38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0"/>
      <c r="AE22" s="27"/>
      <c r="AF22" s="27"/>
      <c r="AH22" s="2">
        <f>29*0.3</f>
        <v>8.6999999999999993</v>
      </c>
      <c r="AK22" s="328" t="s">
        <v>30</v>
      </c>
      <c r="AL22" s="329"/>
      <c r="AM22" s="329"/>
      <c r="AN22" s="329"/>
      <c r="AO22" s="329"/>
      <c r="AP22" s="330"/>
    </row>
    <row r="23" spans="2:47" s="1" customFormat="1" ht="16" thickBot="1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4"/>
      <c r="AE23" s="27"/>
      <c r="AF23" s="27"/>
      <c r="AH23" s="2">
        <f>29*0.4</f>
        <v>11.600000000000001</v>
      </c>
      <c r="AK23" s="328" t="s">
        <v>31</v>
      </c>
      <c r="AL23" s="329"/>
      <c r="AM23" s="329"/>
      <c r="AN23" s="329"/>
      <c r="AO23" s="329"/>
      <c r="AP23" s="330"/>
    </row>
    <row r="24" spans="2:47" s="1" customFormat="1" ht="16" thickBo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2:47" ht="16" thickBot="1" x14ac:dyDescent="0.25">
      <c r="B25" s="160" t="s">
        <v>20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2:47" ht="16" thickBot="1" x14ac:dyDescent="0.25">
      <c r="B26" s="50">
        <v>1</v>
      </c>
      <c r="C26" s="50">
        <v>2</v>
      </c>
      <c r="D26" s="50">
        <v>3</v>
      </c>
      <c r="E26" s="50">
        <v>4</v>
      </c>
      <c r="F26" s="50">
        <v>5</v>
      </c>
      <c r="G26" s="50">
        <v>6</v>
      </c>
      <c r="H26" s="50">
        <v>7</v>
      </c>
      <c r="I26" s="50">
        <v>8</v>
      </c>
      <c r="J26" s="50">
        <v>9</v>
      </c>
      <c r="K26" s="50">
        <v>10</v>
      </c>
      <c r="L26" s="50">
        <v>11</v>
      </c>
      <c r="M26" s="50">
        <v>12</v>
      </c>
      <c r="N26" s="50">
        <v>13</v>
      </c>
      <c r="O26" s="50">
        <v>14</v>
      </c>
      <c r="P26" s="50">
        <v>15</v>
      </c>
      <c r="Q26" s="50">
        <v>16</v>
      </c>
      <c r="R26" s="50">
        <v>17</v>
      </c>
      <c r="S26" s="50">
        <v>18</v>
      </c>
      <c r="T26" s="50">
        <v>19</v>
      </c>
      <c r="U26" s="50">
        <v>20</v>
      </c>
      <c r="V26" s="50">
        <v>21</v>
      </c>
      <c r="W26" s="50">
        <v>22</v>
      </c>
      <c r="X26" s="50">
        <v>23</v>
      </c>
      <c r="Y26" s="50">
        <v>24</v>
      </c>
      <c r="Z26" s="50">
        <v>25</v>
      </c>
      <c r="AA26" s="50">
        <v>26</v>
      </c>
      <c r="AB26" s="50">
        <v>27</v>
      </c>
      <c r="AC26" s="50">
        <v>28</v>
      </c>
      <c r="AD26" s="50">
        <v>29</v>
      </c>
      <c r="AE26" s="50">
        <v>30</v>
      </c>
      <c r="AF26" s="50">
        <v>31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2:47" x14ac:dyDescent="0.2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/>
      <c r="AF27" s="34"/>
      <c r="AG27" s="1"/>
      <c r="AH27" s="2">
        <f>31*0.2</f>
        <v>6.2</v>
      </c>
      <c r="AI27" s="1"/>
      <c r="AJ27" s="1"/>
      <c r="AK27" s="117" t="s">
        <v>32</v>
      </c>
      <c r="AL27" s="117"/>
      <c r="AM27" s="117"/>
      <c r="AN27" s="117"/>
      <c r="AO27" s="117"/>
      <c r="AP27" s="117"/>
      <c r="AQ27" s="1"/>
      <c r="AR27" s="1"/>
      <c r="AS27" s="1"/>
      <c r="AT27" s="1"/>
      <c r="AU27" s="1"/>
    </row>
    <row r="28" spans="2:47" x14ac:dyDescent="0.2">
      <c r="B28" s="38"/>
      <c r="C28" s="41"/>
      <c r="D28" s="4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39"/>
      <c r="AF28" s="7"/>
      <c r="AG28" s="1"/>
      <c r="AH28" s="2">
        <f>31*0.3</f>
        <v>9.2999999999999989</v>
      </c>
      <c r="AI28" s="1"/>
      <c r="AJ28" s="1"/>
      <c r="AK28" s="117" t="s">
        <v>30</v>
      </c>
      <c r="AL28" s="117"/>
      <c r="AM28" s="117"/>
      <c r="AN28" s="117"/>
      <c r="AO28" s="117"/>
      <c r="AP28" s="117"/>
      <c r="AQ28" s="1"/>
      <c r="AR28" s="1"/>
      <c r="AS28" s="1"/>
      <c r="AT28" s="1"/>
      <c r="AU28" s="1"/>
    </row>
    <row r="29" spans="2:47" ht="16" thickBot="1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3"/>
      <c r="AF29" s="8"/>
      <c r="AG29" s="1"/>
      <c r="AH29" s="2">
        <f>31*0.4</f>
        <v>12.4</v>
      </c>
      <c r="AI29" s="1"/>
      <c r="AJ29" s="1"/>
      <c r="AK29" s="117" t="s">
        <v>31</v>
      </c>
      <c r="AL29" s="117"/>
      <c r="AM29" s="117"/>
      <c r="AN29" s="117"/>
      <c r="AO29" s="117"/>
      <c r="AP29" s="117"/>
      <c r="AQ29" s="1"/>
      <c r="AR29" s="1"/>
      <c r="AS29" s="1"/>
      <c r="AT29" s="1"/>
      <c r="AU29" s="1"/>
    </row>
    <row r="30" spans="2:47" ht="16" thickBo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ht="16" thickBot="1" x14ac:dyDescent="0.25">
      <c r="B31" s="163" t="s">
        <v>21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5"/>
      <c r="AF31" s="5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ht="16" thickBot="1" x14ac:dyDescent="0.25">
      <c r="B32" s="321">
        <v>1</v>
      </c>
      <c r="C32" s="321">
        <v>2</v>
      </c>
      <c r="D32" s="321">
        <v>3</v>
      </c>
      <c r="E32" s="321">
        <v>4</v>
      </c>
      <c r="F32" s="321">
        <v>5</v>
      </c>
      <c r="G32" s="321">
        <v>6</v>
      </c>
      <c r="H32" s="321">
        <v>7</v>
      </c>
      <c r="I32" s="321">
        <v>8</v>
      </c>
      <c r="J32" s="321">
        <v>9</v>
      </c>
      <c r="K32" s="321">
        <v>10</v>
      </c>
      <c r="L32" s="321">
        <v>11</v>
      </c>
      <c r="M32" s="321">
        <v>12</v>
      </c>
      <c r="N32" s="321">
        <v>13</v>
      </c>
      <c r="O32" s="321">
        <v>14</v>
      </c>
      <c r="P32" s="321">
        <v>15</v>
      </c>
      <c r="Q32" s="321">
        <v>16</v>
      </c>
      <c r="R32" s="321">
        <v>17</v>
      </c>
      <c r="S32" s="321">
        <v>18</v>
      </c>
      <c r="T32" s="321">
        <v>19</v>
      </c>
      <c r="U32" s="321">
        <v>20</v>
      </c>
      <c r="V32" s="321">
        <v>21</v>
      </c>
      <c r="W32" s="321">
        <v>22</v>
      </c>
      <c r="X32" s="321">
        <v>23</v>
      </c>
      <c r="Y32" s="321">
        <v>24</v>
      </c>
      <c r="Z32" s="321">
        <v>25</v>
      </c>
      <c r="AA32" s="321">
        <v>26</v>
      </c>
      <c r="AB32" s="321">
        <v>27</v>
      </c>
      <c r="AC32" s="321">
        <v>28</v>
      </c>
      <c r="AD32" s="321">
        <v>29</v>
      </c>
      <c r="AE32" s="321">
        <v>30</v>
      </c>
      <c r="AF32" s="33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x14ac:dyDescent="0.2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9"/>
      <c r="AF33" s="27"/>
      <c r="AG33" s="1"/>
      <c r="AH33" s="2">
        <f>30*0.3</f>
        <v>9</v>
      </c>
      <c r="AI33" s="1"/>
      <c r="AJ33" s="1"/>
      <c r="AK33" s="118" t="s">
        <v>33</v>
      </c>
      <c r="AL33" s="118"/>
      <c r="AM33" s="118"/>
      <c r="AN33" s="118"/>
      <c r="AO33" s="118"/>
      <c r="AP33" s="118"/>
      <c r="AQ33" s="1"/>
      <c r="AR33" s="1"/>
      <c r="AS33" s="1"/>
      <c r="AT33" s="1"/>
      <c r="AU33" s="1"/>
    </row>
    <row r="34" spans="2:47" x14ac:dyDescent="0.2">
      <c r="B34" s="3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0"/>
      <c r="AF34" s="27"/>
      <c r="AG34" s="1"/>
      <c r="AH34" s="2">
        <f>30*0.4</f>
        <v>12</v>
      </c>
      <c r="AI34" s="1"/>
      <c r="AJ34" s="1"/>
      <c r="AK34" s="118" t="s">
        <v>29</v>
      </c>
      <c r="AL34" s="118"/>
      <c r="AM34" s="118"/>
      <c r="AN34" s="118"/>
      <c r="AO34" s="118"/>
      <c r="AP34" s="118"/>
      <c r="AQ34" s="1"/>
      <c r="AR34" s="1"/>
      <c r="AS34" s="1"/>
      <c r="AT34" s="1"/>
      <c r="AU34" s="1"/>
    </row>
    <row r="35" spans="2:47" ht="16" thickBot="1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4"/>
      <c r="AF35" s="27"/>
      <c r="AG35" s="1"/>
      <c r="AH35" s="2">
        <f>30*0.5</f>
        <v>15</v>
      </c>
      <c r="AI35" s="1"/>
      <c r="AJ35" s="1"/>
      <c r="AK35" s="118" t="s">
        <v>28</v>
      </c>
      <c r="AL35" s="118"/>
      <c r="AM35" s="118"/>
      <c r="AN35" s="118"/>
      <c r="AO35" s="118"/>
      <c r="AP35" s="118"/>
      <c r="AQ35" s="1"/>
      <c r="AR35" s="1"/>
      <c r="AS35" s="1"/>
      <c r="AT35" s="1"/>
      <c r="AU35" s="1"/>
    </row>
    <row r="36" spans="2:47" ht="16" thickBo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2:47" ht="16" thickBot="1" x14ac:dyDescent="0.25">
      <c r="B37" s="150" t="s">
        <v>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2:47" ht="16" thickBot="1" x14ac:dyDescent="0.25">
      <c r="B38" s="321">
        <v>1</v>
      </c>
      <c r="C38" s="321">
        <v>2</v>
      </c>
      <c r="D38" s="321">
        <v>3</v>
      </c>
      <c r="E38" s="321">
        <v>4</v>
      </c>
      <c r="F38" s="321">
        <v>5</v>
      </c>
      <c r="G38" s="321">
        <v>6</v>
      </c>
      <c r="H38" s="321">
        <v>7</v>
      </c>
      <c r="I38" s="321">
        <v>8</v>
      </c>
      <c r="J38" s="321">
        <v>9</v>
      </c>
      <c r="K38" s="321">
        <v>10</v>
      </c>
      <c r="L38" s="321">
        <v>11</v>
      </c>
      <c r="M38" s="321">
        <v>12</v>
      </c>
      <c r="N38" s="321">
        <v>13</v>
      </c>
      <c r="O38" s="321">
        <v>14</v>
      </c>
      <c r="P38" s="321">
        <v>15</v>
      </c>
      <c r="Q38" s="321">
        <v>16</v>
      </c>
      <c r="R38" s="321">
        <v>17</v>
      </c>
      <c r="S38" s="321">
        <v>18</v>
      </c>
      <c r="T38" s="321">
        <v>19</v>
      </c>
      <c r="U38" s="321">
        <v>20</v>
      </c>
      <c r="V38" s="321">
        <v>21</v>
      </c>
      <c r="W38" s="321">
        <v>22</v>
      </c>
      <c r="X38" s="321">
        <v>23</v>
      </c>
      <c r="Y38" s="321">
        <v>24</v>
      </c>
      <c r="Z38" s="321">
        <v>25</v>
      </c>
      <c r="AA38" s="321">
        <v>26</v>
      </c>
      <c r="AB38" s="321">
        <v>27</v>
      </c>
      <c r="AC38" s="321">
        <v>28</v>
      </c>
      <c r="AD38" s="321">
        <v>29</v>
      </c>
      <c r="AE38" s="321">
        <v>30</v>
      </c>
      <c r="AF38" s="321">
        <v>31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2:47" x14ac:dyDescent="0.2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9"/>
      <c r="AG39" s="1"/>
      <c r="AH39" s="2">
        <f>31*0.3</f>
        <v>9.2999999999999989</v>
      </c>
      <c r="AI39" s="1"/>
      <c r="AJ39" s="1"/>
      <c r="AK39" s="118" t="s">
        <v>33</v>
      </c>
      <c r="AL39" s="118"/>
      <c r="AM39" s="118"/>
      <c r="AN39" s="118"/>
      <c r="AO39" s="118"/>
      <c r="AP39" s="118"/>
      <c r="AQ39" s="1"/>
      <c r="AR39" s="1"/>
      <c r="AS39" s="1"/>
      <c r="AT39" s="1"/>
      <c r="AU39" s="1"/>
    </row>
    <row r="40" spans="2:47" x14ac:dyDescent="0.2">
      <c r="B40" s="38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0"/>
      <c r="AG40" s="1"/>
      <c r="AH40" s="2">
        <f>31*0.4</f>
        <v>12.4</v>
      </c>
      <c r="AI40" s="1"/>
      <c r="AJ40" s="1"/>
      <c r="AK40" s="118" t="s">
        <v>29</v>
      </c>
      <c r="AL40" s="118"/>
      <c r="AM40" s="118"/>
      <c r="AN40" s="118"/>
      <c r="AO40" s="118"/>
      <c r="AP40" s="118"/>
      <c r="AQ40" s="1"/>
      <c r="AR40" s="1"/>
      <c r="AS40" s="1"/>
      <c r="AT40" s="1"/>
      <c r="AU40" s="1"/>
    </row>
    <row r="41" spans="2:47" ht="16" thickBot="1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4"/>
      <c r="AG41" s="1"/>
      <c r="AH41" s="2">
        <f>31*0.5</f>
        <v>15.5</v>
      </c>
      <c r="AI41" s="1"/>
      <c r="AJ41" s="1"/>
      <c r="AK41" s="118" t="s">
        <v>28</v>
      </c>
      <c r="AL41" s="118"/>
      <c r="AM41" s="118"/>
      <c r="AN41" s="118"/>
      <c r="AO41" s="118"/>
      <c r="AP41" s="118"/>
      <c r="AQ41" s="1"/>
      <c r="AR41" s="1"/>
      <c r="AS41" s="1"/>
      <c r="AT41" s="1"/>
      <c r="AU41" s="1"/>
    </row>
    <row r="42" spans="2:47" s="1" customFormat="1" ht="16" thickBot="1" x14ac:dyDescent="0.25"/>
    <row r="43" spans="2:47" ht="16" thickBot="1" x14ac:dyDescent="0.25">
      <c r="B43" s="150" t="s">
        <v>1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2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2:47" ht="16" thickBot="1" x14ac:dyDescent="0.25">
      <c r="B44" s="321">
        <v>1</v>
      </c>
      <c r="C44" s="321">
        <v>2</v>
      </c>
      <c r="D44" s="321">
        <v>3</v>
      </c>
      <c r="E44" s="321">
        <v>4</v>
      </c>
      <c r="F44" s="321">
        <v>5</v>
      </c>
      <c r="G44" s="321">
        <v>6</v>
      </c>
      <c r="H44" s="321">
        <v>7</v>
      </c>
      <c r="I44" s="321">
        <v>8</v>
      </c>
      <c r="J44" s="321">
        <v>9</v>
      </c>
      <c r="K44" s="321">
        <v>10</v>
      </c>
      <c r="L44" s="321">
        <v>11</v>
      </c>
      <c r="M44" s="321">
        <v>12</v>
      </c>
      <c r="N44" s="321">
        <v>13</v>
      </c>
      <c r="O44" s="321">
        <v>14</v>
      </c>
      <c r="P44" s="321">
        <v>15</v>
      </c>
      <c r="Q44" s="321">
        <v>16</v>
      </c>
      <c r="R44" s="321">
        <v>17</v>
      </c>
      <c r="S44" s="321">
        <v>18</v>
      </c>
      <c r="T44" s="321">
        <v>19</v>
      </c>
      <c r="U44" s="321">
        <v>20</v>
      </c>
      <c r="V44" s="321">
        <v>21</v>
      </c>
      <c r="W44" s="321">
        <v>22</v>
      </c>
      <c r="X44" s="321">
        <v>23</v>
      </c>
      <c r="Y44" s="321">
        <v>24</v>
      </c>
      <c r="Z44" s="321">
        <v>25</v>
      </c>
      <c r="AA44" s="321">
        <v>26</v>
      </c>
      <c r="AB44" s="321">
        <v>27</v>
      </c>
      <c r="AC44" s="321">
        <v>28</v>
      </c>
      <c r="AD44" s="321">
        <v>29</v>
      </c>
      <c r="AE44" s="321">
        <v>30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2:47" x14ac:dyDescent="0.2">
      <c r="B45" s="47"/>
      <c r="C45" s="48"/>
      <c r="D45" s="48"/>
      <c r="E45" s="48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  <c r="AF45" s="1"/>
      <c r="AG45" s="1"/>
      <c r="AH45" s="2">
        <f>30*0.5</f>
        <v>15</v>
      </c>
      <c r="AI45" s="1"/>
      <c r="AJ45" s="1"/>
      <c r="AK45" s="119" t="s">
        <v>62</v>
      </c>
      <c r="AL45" s="119"/>
      <c r="AM45" s="119"/>
      <c r="AN45" s="119"/>
      <c r="AO45" s="119"/>
      <c r="AP45" s="119"/>
      <c r="AQ45" s="1"/>
      <c r="AR45" s="1"/>
      <c r="AS45" s="1"/>
      <c r="AT45" s="1"/>
      <c r="AU45" s="1"/>
    </row>
    <row r="46" spans="2:47" x14ac:dyDescent="0.2">
      <c r="B46" s="38"/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0"/>
      <c r="AF46" s="1"/>
      <c r="AG46" s="1"/>
      <c r="AH46" s="2">
        <f>30*0.6</f>
        <v>18</v>
      </c>
      <c r="AI46" s="1"/>
      <c r="AJ46" s="1"/>
      <c r="AK46" s="119" t="s">
        <v>63</v>
      </c>
      <c r="AL46" s="119"/>
      <c r="AM46" s="119"/>
      <c r="AN46" s="119"/>
      <c r="AO46" s="119"/>
      <c r="AP46" s="119"/>
      <c r="AQ46" s="1"/>
      <c r="AR46" s="1"/>
      <c r="AS46" s="1"/>
      <c r="AT46" s="1"/>
      <c r="AU46" s="1"/>
    </row>
    <row r="47" spans="2:47" ht="16" thickBot="1" x14ac:dyDescent="0.25">
      <c r="B47" s="42"/>
      <c r="C47" s="45"/>
      <c r="D47" s="45"/>
      <c r="E47" s="45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4"/>
      <c r="AF47" s="1"/>
      <c r="AG47" s="1"/>
      <c r="AH47" s="53">
        <f>30*0.7</f>
        <v>21</v>
      </c>
      <c r="AI47" s="1"/>
      <c r="AJ47" s="1"/>
      <c r="AK47" s="119" t="s">
        <v>64</v>
      </c>
      <c r="AL47" s="119"/>
      <c r="AM47" s="119"/>
      <c r="AN47" s="119"/>
      <c r="AO47" s="119"/>
      <c r="AP47" s="119"/>
      <c r="AQ47" s="1"/>
      <c r="AR47" s="1"/>
      <c r="AS47" s="1"/>
      <c r="AT47" s="1"/>
      <c r="AU47" s="1"/>
    </row>
    <row r="48" spans="2:47" s="1" customFormat="1" ht="16" thickBot="1" x14ac:dyDescent="0.25">
      <c r="AK48" s="27"/>
      <c r="AL48" s="27"/>
      <c r="AM48" s="27"/>
      <c r="AN48" s="27"/>
      <c r="AO48" s="27"/>
    </row>
    <row r="49" spans="2:47" ht="16" thickBot="1" x14ac:dyDescent="0.25">
      <c r="B49" s="150" t="s">
        <v>2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2"/>
      <c r="AG49" s="1"/>
      <c r="AH49" s="1"/>
      <c r="AI49" s="1"/>
      <c r="AJ49" s="1"/>
      <c r="AK49" s="27"/>
      <c r="AL49" s="27"/>
      <c r="AM49" s="27"/>
      <c r="AN49" s="27"/>
      <c r="AO49" s="27"/>
      <c r="AP49" s="1"/>
      <c r="AQ49" s="1"/>
      <c r="AR49" s="1"/>
      <c r="AS49" s="1"/>
      <c r="AT49" s="1"/>
      <c r="AU49" s="1"/>
    </row>
    <row r="50" spans="2:47" ht="16" thickBot="1" x14ac:dyDescent="0.25">
      <c r="B50" s="321">
        <v>1</v>
      </c>
      <c r="C50" s="321">
        <v>2</v>
      </c>
      <c r="D50" s="321">
        <v>3</v>
      </c>
      <c r="E50" s="321">
        <v>4</v>
      </c>
      <c r="F50" s="321">
        <v>5</v>
      </c>
      <c r="G50" s="321">
        <v>6</v>
      </c>
      <c r="H50" s="321">
        <v>7</v>
      </c>
      <c r="I50" s="321">
        <v>8</v>
      </c>
      <c r="J50" s="321">
        <v>9</v>
      </c>
      <c r="K50" s="321">
        <v>10</v>
      </c>
      <c r="L50" s="321">
        <v>11</v>
      </c>
      <c r="M50" s="321">
        <v>12</v>
      </c>
      <c r="N50" s="321">
        <v>13</v>
      </c>
      <c r="O50" s="321">
        <v>14</v>
      </c>
      <c r="P50" s="321">
        <v>15</v>
      </c>
      <c r="Q50" s="321">
        <v>16</v>
      </c>
      <c r="R50" s="321">
        <v>17</v>
      </c>
      <c r="S50" s="321">
        <v>18</v>
      </c>
      <c r="T50" s="321">
        <v>19</v>
      </c>
      <c r="U50" s="321">
        <v>20</v>
      </c>
      <c r="V50" s="321">
        <v>21</v>
      </c>
      <c r="W50" s="321">
        <v>22</v>
      </c>
      <c r="X50" s="321">
        <v>23</v>
      </c>
      <c r="Y50" s="321">
        <v>24</v>
      </c>
      <c r="Z50" s="321">
        <v>25</v>
      </c>
      <c r="AA50" s="321">
        <v>26</v>
      </c>
      <c r="AB50" s="321">
        <v>27</v>
      </c>
      <c r="AC50" s="321">
        <v>28</v>
      </c>
      <c r="AD50" s="321">
        <v>29</v>
      </c>
      <c r="AE50" s="321">
        <v>30</v>
      </c>
      <c r="AF50" s="321">
        <v>31</v>
      </c>
      <c r="AG50" s="1"/>
      <c r="AH50" s="1"/>
      <c r="AI50" s="1"/>
      <c r="AJ50" s="1"/>
      <c r="AK50" s="27"/>
      <c r="AL50" s="27"/>
      <c r="AM50" s="27"/>
      <c r="AN50" s="27"/>
      <c r="AO50" s="27"/>
      <c r="AP50" s="1"/>
      <c r="AQ50" s="1"/>
      <c r="AR50" s="1"/>
      <c r="AS50" s="1"/>
      <c r="AT50" s="1"/>
      <c r="AU50" s="1"/>
    </row>
    <row r="51" spans="2:47" x14ac:dyDescent="0.2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9"/>
      <c r="AG51" s="1"/>
      <c r="AH51" s="2">
        <f>31*0.6</f>
        <v>18.599999999999998</v>
      </c>
      <c r="AI51" s="1"/>
      <c r="AJ51" s="1"/>
      <c r="AK51" s="120" t="s">
        <v>59</v>
      </c>
      <c r="AL51" s="120"/>
      <c r="AM51" s="120"/>
      <c r="AN51" s="120"/>
      <c r="AO51" s="120"/>
      <c r="AP51" s="120"/>
      <c r="AQ51" s="1"/>
      <c r="AR51" s="1"/>
      <c r="AS51" s="1"/>
      <c r="AT51" s="1"/>
      <c r="AU51" s="1"/>
    </row>
    <row r="52" spans="2:47" x14ac:dyDescent="0.2">
      <c r="B52" s="38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0"/>
      <c r="AG52" s="1"/>
      <c r="AH52" s="2">
        <f>31*0.7</f>
        <v>21.7</v>
      </c>
      <c r="AI52" s="1"/>
      <c r="AJ52" s="1"/>
      <c r="AK52" s="120" t="s">
        <v>60</v>
      </c>
      <c r="AL52" s="120"/>
      <c r="AM52" s="120"/>
      <c r="AN52" s="120"/>
      <c r="AO52" s="120"/>
      <c r="AP52" s="120"/>
      <c r="AQ52" s="1"/>
      <c r="AR52" s="1"/>
      <c r="AS52" s="1"/>
      <c r="AT52" s="1"/>
      <c r="AU52" s="1"/>
    </row>
    <row r="53" spans="2:47" ht="16" thickBot="1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4"/>
      <c r="AG53" s="1"/>
      <c r="AH53" s="2">
        <f>31*0.8</f>
        <v>24.8</v>
      </c>
      <c r="AI53" s="1"/>
      <c r="AJ53" s="1"/>
      <c r="AK53" s="120" t="s">
        <v>61</v>
      </c>
      <c r="AL53" s="120"/>
      <c r="AM53" s="120"/>
      <c r="AN53" s="120"/>
      <c r="AO53" s="120"/>
      <c r="AP53" s="120"/>
      <c r="AQ53" s="1"/>
      <c r="AR53" s="1"/>
      <c r="AS53" s="1"/>
      <c r="AT53" s="1"/>
      <c r="AU53" s="1"/>
    </row>
    <row r="54" spans="2:47" s="1" customFormat="1" ht="16" thickBot="1" x14ac:dyDescent="0.25">
      <c r="AK54" s="27"/>
      <c r="AL54" s="27"/>
      <c r="AM54" s="27"/>
      <c r="AN54" s="27"/>
      <c r="AO54" s="27"/>
    </row>
    <row r="55" spans="2:47" ht="16" thickBot="1" x14ac:dyDescent="0.25">
      <c r="B55" s="150" t="s">
        <v>3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2"/>
      <c r="AG55" s="1"/>
      <c r="AH55" s="1"/>
      <c r="AI55" s="1"/>
      <c r="AJ55" s="1"/>
      <c r="AK55" s="27"/>
      <c r="AL55" s="27"/>
      <c r="AM55" s="27"/>
      <c r="AN55" s="27"/>
      <c r="AO55" s="27"/>
      <c r="AP55" s="1"/>
      <c r="AQ55" s="1"/>
      <c r="AR55" s="1"/>
      <c r="AS55" s="1"/>
      <c r="AT55" s="1"/>
      <c r="AU55" s="1"/>
    </row>
    <row r="56" spans="2:47" ht="16" thickBot="1" x14ac:dyDescent="0.25">
      <c r="B56" s="321">
        <v>1</v>
      </c>
      <c r="C56" s="321">
        <v>2</v>
      </c>
      <c r="D56" s="321">
        <v>3</v>
      </c>
      <c r="E56" s="321">
        <v>4</v>
      </c>
      <c r="F56" s="321">
        <v>5</v>
      </c>
      <c r="G56" s="321">
        <v>6</v>
      </c>
      <c r="H56" s="321">
        <v>7</v>
      </c>
      <c r="I56" s="321">
        <v>8</v>
      </c>
      <c r="J56" s="321">
        <v>9</v>
      </c>
      <c r="K56" s="321">
        <v>10</v>
      </c>
      <c r="L56" s="321">
        <v>11</v>
      </c>
      <c r="M56" s="321">
        <v>12</v>
      </c>
      <c r="N56" s="321">
        <v>13</v>
      </c>
      <c r="O56" s="321">
        <v>14</v>
      </c>
      <c r="P56" s="321">
        <v>15</v>
      </c>
      <c r="Q56" s="321">
        <v>16</v>
      </c>
      <c r="R56" s="321">
        <v>17</v>
      </c>
      <c r="S56" s="321">
        <v>18</v>
      </c>
      <c r="T56" s="321">
        <v>19</v>
      </c>
      <c r="U56" s="321">
        <v>20</v>
      </c>
      <c r="V56" s="321">
        <v>21</v>
      </c>
      <c r="W56" s="321">
        <v>22</v>
      </c>
      <c r="X56" s="321">
        <v>23</v>
      </c>
      <c r="Y56" s="321">
        <v>24</v>
      </c>
      <c r="Z56" s="321">
        <v>25</v>
      </c>
      <c r="AA56" s="321">
        <v>26</v>
      </c>
      <c r="AB56" s="321">
        <v>27</v>
      </c>
      <c r="AC56" s="321">
        <v>28</v>
      </c>
      <c r="AD56" s="321">
        <v>29</v>
      </c>
      <c r="AE56" s="321">
        <v>30</v>
      </c>
      <c r="AF56" s="321">
        <v>31</v>
      </c>
      <c r="AG56" s="1"/>
      <c r="AH56" s="1"/>
      <c r="AI56" s="1"/>
      <c r="AJ56" s="1"/>
      <c r="AK56" s="27"/>
      <c r="AL56" s="27"/>
      <c r="AM56" s="27"/>
      <c r="AN56" s="27"/>
      <c r="AO56" s="27"/>
      <c r="AP56" s="1"/>
      <c r="AQ56" s="1"/>
      <c r="AR56" s="1"/>
      <c r="AS56" s="1"/>
      <c r="AT56" s="1"/>
      <c r="AU56" s="1"/>
    </row>
    <row r="57" spans="2:47" x14ac:dyDescent="0.2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9"/>
      <c r="AG57" s="1"/>
      <c r="AH57" s="53">
        <f>31*0.6</f>
        <v>18.599999999999998</v>
      </c>
      <c r="AI57" s="1"/>
      <c r="AJ57" s="1"/>
      <c r="AK57" s="120" t="s">
        <v>59</v>
      </c>
      <c r="AL57" s="120"/>
      <c r="AM57" s="120"/>
      <c r="AN57" s="120"/>
      <c r="AO57" s="120"/>
      <c r="AP57" s="120"/>
      <c r="AQ57" s="1"/>
      <c r="AR57" s="1"/>
      <c r="AS57" s="1"/>
      <c r="AT57" s="1"/>
      <c r="AU57" s="1"/>
    </row>
    <row r="58" spans="2:47" x14ac:dyDescent="0.2">
      <c r="B58" s="38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0"/>
      <c r="AG58" s="1"/>
      <c r="AH58" s="2">
        <f>31*0.7</f>
        <v>21.7</v>
      </c>
      <c r="AI58" s="1"/>
      <c r="AJ58" s="1"/>
      <c r="AK58" s="120" t="s">
        <v>60</v>
      </c>
      <c r="AL58" s="120"/>
      <c r="AM58" s="120"/>
      <c r="AN58" s="120"/>
      <c r="AO58" s="120"/>
      <c r="AP58" s="120"/>
      <c r="AQ58" s="1"/>
      <c r="AR58" s="1"/>
      <c r="AS58" s="1"/>
      <c r="AT58" s="1"/>
      <c r="AU58" s="1"/>
    </row>
    <row r="59" spans="2:47" ht="16" thickBot="1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4"/>
      <c r="AG59" s="1"/>
      <c r="AH59" s="2">
        <f>31*0.8</f>
        <v>24.8</v>
      </c>
      <c r="AI59" s="1"/>
      <c r="AJ59" s="1"/>
      <c r="AK59" s="120" t="s">
        <v>61</v>
      </c>
      <c r="AL59" s="120"/>
      <c r="AM59" s="120"/>
      <c r="AN59" s="120"/>
      <c r="AO59" s="120"/>
      <c r="AP59" s="120"/>
      <c r="AQ59" s="1"/>
      <c r="AR59" s="1"/>
      <c r="AS59" s="1"/>
      <c r="AT59" s="1"/>
      <c r="AU59" s="1"/>
    </row>
    <row r="60" spans="2:47" ht="16" thickBo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2:47" ht="16" thickBot="1" x14ac:dyDescent="0.25">
      <c r="B61" s="150" t="s">
        <v>4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2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2:47" ht="16" thickBot="1" x14ac:dyDescent="0.25">
      <c r="B62" s="321">
        <v>1</v>
      </c>
      <c r="C62" s="321">
        <v>2</v>
      </c>
      <c r="D62" s="321">
        <v>3</v>
      </c>
      <c r="E62" s="321">
        <v>4</v>
      </c>
      <c r="F62" s="321">
        <v>5</v>
      </c>
      <c r="G62" s="321">
        <v>6</v>
      </c>
      <c r="H62" s="321">
        <v>7</v>
      </c>
      <c r="I62" s="321">
        <v>8</v>
      </c>
      <c r="J62" s="321">
        <v>9</v>
      </c>
      <c r="K62" s="321">
        <v>10</v>
      </c>
      <c r="L62" s="321">
        <v>11</v>
      </c>
      <c r="M62" s="321">
        <v>12</v>
      </c>
      <c r="N62" s="321">
        <v>13</v>
      </c>
      <c r="O62" s="321">
        <v>14</v>
      </c>
      <c r="P62" s="321">
        <v>15</v>
      </c>
      <c r="Q62" s="321">
        <v>16</v>
      </c>
      <c r="R62" s="321">
        <v>17</v>
      </c>
      <c r="S62" s="321">
        <v>18</v>
      </c>
      <c r="T62" s="321">
        <v>19</v>
      </c>
      <c r="U62" s="321">
        <v>20</v>
      </c>
      <c r="V62" s="321">
        <v>21</v>
      </c>
      <c r="W62" s="321">
        <v>22</v>
      </c>
      <c r="X62" s="321">
        <v>23</v>
      </c>
      <c r="Y62" s="321">
        <v>24</v>
      </c>
      <c r="Z62" s="321">
        <v>25</v>
      </c>
      <c r="AA62" s="321">
        <v>26</v>
      </c>
      <c r="AB62" s="321">
        <v>27</v>
      </c>
      <c r="AC62" s="321">
        <v>28</v>
      </c>
      <c r="AD62" s="321">
        <v>29</v>
      </c>
      <c r="AE62" s="321">
        <v>30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2:47" x14ac:dyDescent="0.2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9"/>
      <c r="AF63" s="1"/>
      <c r="AG63" s="1"/>
      <c r="AH63" s="2">
        <f>30*0.5</f>
        <v>15</v>
      </c>
      <c r="AI63" s="1"/>
      <c r="AJ63" s="1"/>
      <c r="AK63" s="119" t="s">
        <v>62</v>
      </c>
      <c r="AL63" s="119"/>
      <c r="AM63" s="119"/>
      <c r="AN63" s="119"/>
      <c r="AO63" s="119"/>
      <c r="AP63" s="119"/>
      <c r="AQ63" s="1"/>
      <c r="AR63" s="1"/>
      <c r="AS63" s="1"/>
      <c r="AT63" s="1"/>
      <c r="AU63" s="1"/>
    </row>
    <row r="64" spans="2:47" x14ac:dyDescent="0.2">
      <c r="B64" s="38"/>
      <c r="C64" s="41"/>
      <c r="D64" s="46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/>
      <c r="AF64" s="1"/>
      <c r="AG64" s="1"/>
      <c r="AH64" s="2">
        <f>30*0.6</f>
        <v>18</v>
      </c>
      <c r="AI64" s="1"/>
      <c r="AJ64" s="1"/>
      <c r="AK64" s="119" t="s">
        <v>63</v>
      </c>
      <c r="AL64" s="119"/>
      <c r="AM64" s="119"/>
      <c r="AN64" s="119"/>
      <c r="AO64" s="119"/>
      <c r="AP64" s="119"/>
      <c r="AQ64" s="1"/>
      <c r="AR64" s="1"/>
      <c r="AS64" s="1"/>
      <c r="AT64" s="1"/>
      <c r="AU64" s="1"/>
    </row>
    <row r="65" spans="2:47" ht="16" thickBot="1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4"/>
      <c r="AF65" s="1"/>
      <c r="AG65" s="1"/>
      <c r="AH65" s="53">
        <f>30*0.7</f>
        <v>21</v>
      </c>
      <c r="AI65" s="1"/>
      <c r="AJ65" s="1"/>
      <c r="AK65" s="119" t="s">
        <v>64</v>
      </c>
      <c r="AL65" s="119"/>
      <c r="AM65" s="119"/>
      <c r="AN65" s="119"/>
      <c r="AO65" s="119"/>
      <c r="AP65" s="119"/>
      <c r="AQ65" s="1"/>
      <c r="AR65" s="1"/>
      <c r="AS65" s="1"/>
      <c r="AT65" s="1"/>
      <c r="AU65" s="1"/>
    </row>
    <row r="66" spans="2:47" s="1" customFormat="1" ht="16" thickBot="1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H66" s="316"/>
      <c r="AK66" s="317"/>
      <c r="AL66" s="317"/>
      <c r="AM66" s="317"/>
      <c r="AN66" s="317"/>
      <c r="AO66" s="317"/>
      <c r="AP66" s="317"/>
    </row>
    <row r="67" spans="2:47" ht="16" thickBot="1" x14ac:dyDescent="0.25">
      <c r="B67" s="150" t="s">
        <v>18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2"/>
      <c r="AG67" s="1"/>
      <c r="AH67" s="1"/>
      <c r="AI67" s="1"/>
      <c r="AJ67" s="1"/>
      <c r="AK67" s="27"/>
      <c r="AL67" s="27"/>
      <c r="AM67" s="27"/>
      <c r="AN67" s="27"/>
      <c r="AO67" s="27"/>
      <c r="AP67" s="1"/>
      <c r="AQ67" s="1"/>
      <c r="AR67" s="1"/>
      <c r="AS67" s="1"/>
      <c r="AT67" s="1"/>
      <c r="AU67" s="1"/>
    </row>
    <row r="68" spans="2:47" ht="16" thickBot="1" x14ac:dyDescent="0.25">
      <c r="B68" s="321">
        <v>1</v>
      </c>
      <c r="C68" s="321">
        <v>2</v>
      </c>
      <c r="D68" s="321">
        <v>3</v>
      </c>
      <c r="E68" s="321">
        <v>4</v>
      </c>
      <c r="F68" s="321">
        <v>5</v>
      </c>
      <c r="G68" s="321">
        <v>6</v>
      </c>
      <c r="H68" s="321">
        <v>7</v>
      </c>
      <c r="I68" s="321">
        <v>8</v>
      </c>
      <c r="J68" s="321">
        <v>9</v>
      </c>
      <c r="K68" s="321">
        <v>10</v>
      </c>
      <c r="L68" s="321">
        <v>11</v>
      </c>
      <c r="M68" s="321">
        <v>12</v>
      </c>
      <c r="N68" s="321">
        <v>13</v>
      </c>
      <c r="O68" s="321">
        <v>14</v>
      </c>
      <c r="P68" s="321">
        <v>15</v>
      </c>
      <c r="Q68" s="321">
        <v>16</v>
      </c>
      <c r="R68" s="321">
        <v>17</v>
      </c>
      <c r="S68" s="321">
        <v>18</v>
      </c>
      <c r="T68" s="321">
        <v>19</v>
      </c>
      <c r="U68" s="321">
        <v>20</v>
      </c>
      <c r="V68" s="321">
        <v>21</v>
      </c>
      <c r="W68" s="321">
        <v>22</v>
      </c>
      <c r="X68" s="321">
        <v>23</v>
      </c>
      <c r="Y68" s="321">
        <v>24</v>
      </c>
      <c r="Z68" s="321">
        <v>25</v>
      </c>
      <c r="AA68" s="321">
        <v>26</v>
      </c>
      <c r="AB68" s="321">
        <v>27</v>
      </c>
      <c r="AC68" s="321">
        <v>28</v>
      </c>
      <c r="AD68" s="321">
        <v>29</v>
      </c>
      <c r="AE68" s="321">
        <v>30</v>
      </c>
      <c r="AF68" s="321">
        <v>31</v>
      </c>
      <c r="AG68" s="1"/>
      <c r="AH68" s="1"/>
      <c r="AI68" s="1"/>
      <c r="AJ68" s="1"/>
      <c r="AK68" s="27"/>
      <c r="AL68" s="27"/>
      <c r="AM68" s="27"/>
      <c r="AN68" s="27"/>
      <c r="AO68" s="27"/>
      <c r="AP68" s="1"/>
      <c r="AQ68" s="1"/>
      <c r="AR68" s="1"/>
      <c r="AS68" s="1"/>
      <c r="AT68" s="1"/>
      <c r="AU68" s="1"/>
    </row>
    <row r="69" spans="2:47" x14ac:dyDescent="0.2"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9"/>
      <c r="AG69" s="1"/>
      <c r="AH69" s="2">
        <f>31*0.3</f>
        <v>9.2999999999999989</v>
      </c>
      <c r="AI69" s="1"/>
      <c r="AJ69" s="1"/>
      <c r="AK69" s="118" t="s">
        <v>33</v>
      </c>
      <c r="AL69" s="118"/>
      <c r="AM69" s="118"/>
      <c r="AN69" s="118"/>
      <c r="AO69" s="118"/>
      <c r="AP69" s="118"/>
      <c r="AQ69" s="1"/>
      <c r="AR69" s="1"/>
      <c r="AS69" s="1"/>
      <c r="AT69" s="1"/>
      <c r="AU69" s="1"/>
    </row>
    <row r="70" spans="2:47" x14ac:dyDescent="0.2">
      <c r="B70" s="38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0"/>
      <c r="AG70" s="1"/>
      <c r="AH70" s="2">
        <f>31*0.4</f>
        <v>12.4</v>
      </c>
      <c r="AI70" s="1"/>
      <c r="AJ70" s="1"/>
      <c r="AK70" s="118" t="s">
        <v>29</v>
      </c>
      <c r="AL70" s="118"/>
      <c r="AM70" s="118"/>
      <c r="AN70" s="118"/>
      <c r="AO70" s="118"/>
      <c r="AP70" s="118"/>
      <c r="AQ70" s="1"/>
      <c r="AR70" s="1"/>
      <c r="AS70" s="1"/>
      <c r="AT70" s="1"/>
      <c r="AU70" s="1"/>
    </row>
    <row r="71" spans="2:47" ht="16" thickBot="1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4"/>
      <c r="AG71" s="1"/>
      <c r="AH71" s="2">
        <f>31*0.5</f>
        <v>15.5</v>
      </c>
      <c r="AI71" s="1"/>
      <c r="AJ71" s="1"/>
      <c r="AK71" s="118" t="s">
        <v>28</v>
      </c>
      <c r="AL71" s="118"/>
      <c r="AM71" s="118"/>
      <c r="AN71" s="118"/>
      <c r="AO71" s="118"/>
      <c r="AP71" s="118"/>
      <c r="AQ71" s="1"/>
      <c r="AR71" s="1"/>
      <c r="AS71" s="1"/>
      <c r="AT71" s="1"/>
      <c r="AU71" s="1"/>
    </row>
    <row r="72" spans="2:47" s="1" customFormat="1" ht="16" thickBot="1" x14ac:dyDescent="0.25">
      <c r="AK72" s="27"/>
      <c r="AL72" s="27"/>
      <c r="AM72" s="27"/>
      <c r="AN72" s="27"/>
      <c r="AO72" s="27"/>
    </row>
    <row r="73" spans="2:47" ht="16" thickBot="1" x14ac:dyDescent="0.25">
      <c r="B73" s="163" t="s">
        <v>19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318"/>
      <c r="AF73" s="1"/>
      <c r="AG73" s="1"/>
      <c r="AH73" s="1"/>
      <c r="AI73" s="1"/>
      <c r="AJ73" s="1"/>
      <c r="AK73" s="27"/>
      <c r="AL73" s="27"/>
      <c r="AM73" s="27"/>
      <c r="AN73" s="27"/>
      <c r="AO73" s="27"/>
      <c r="AP73" s="1"/>
      <c r="AQ73" s="1"/>
      <c r="AR73" s="1"/>
      <c r="AS73" s="1"/>
      <c r="AT73" s="1"/>
      <c r="AU73" s="1"/>
    </row>
    <row r="74" spans="2:47" ht="16" thickBot="1" x14ac:dyDescent="0.25">
      <c r="B74" s="321">
        <v>1</v>
      </c>
      <c r="C74" s="321">
        <v>2</v>
      </c>
      <c r="D74" s="321">
        <v>3</v>
      </c>
      <c r="E74" s="321">
        <v>4</v>
      </c>
      <c r="F74" s="321">
        <v>5</v>
      </c>
      <c r="G74" s="321">
        <v>6</v>
      </c>
      <c r="H74" s="321">
        <v>7</v>
      </c>
      <c r="I74" s="321">
        <v>8</v>
      </c>
      <c r="J74" s="321">
        <v>9</v>
      </c>
      <c r="K74" s="321">
        <v>10</v>
      </c>
      <c r="L74" s="321">
        <v>11</v>
      </c>
      <c r="M74" s="321">
        <v>12</v>
      </c>
      <c r="N74" s="321">
        <v>13</v>
      </c>
      <c r="O74" s="321">
        <v>14</v>
      </c>
      <c r="P74" s="321">
        <v>15</v>
      </c>
      <c r="Q74" s="321">
        <v>16</v>
      </c>
      <c r="R74" s="321">
        <v>17</v>
      </c>
      <c r="S74" s="321">
        <v>18</v>
      </c>
      <c r="T74" s="321">
        <v>19</v>
      </c>
      <c r="U74" s="321">
        <v>20</v>
      </c>
      <c r="V74" s="321">
        <v>21</v>
      </c>
      <c r="W74" s="321">
        <v>22</v>
      </c>
      <c r="X74" s="321">
        <v>23</v>
      </c>
      <c r="Y74" s="321">
        <v>24</v>
      </c>
      <c r="Z74" s="321">
        <v>25</v>
      </c>
      <c r="AA74" s="321">
        <v>26</v>
      </c>
      <c r="AB74" s="321">
        <v>27</v>
      </c>
      <c r="AC74" s="321">
        <v>28</v>
      </c>
      <c r="AD74" s="321">
        <v>29</v>
      </c>
      <c r="AE74" s="321">
        <v>30</v>
      </c>
      <c r="AF74" s="1"/>
      <c r="AG74" s="1"/>
      <c r="AH74" s="1"/>
      <c r="AI74" s="1"/>
      <c r="AJ74" s="1"/>
      <c r="AK74" s="27"/>
      <c r="AL74" s="27"/>
      <c r="AM74" s="27"/>
      <c r="AN74" s="27"/>
      <c r="AO74" s="27"/>
      <c r="AP74" s="1"/>
      <c r="AQ74" s="1"/>
      <c r="AR74" s="1"/>
      <c r="AS74" s="1"/>
      <c r="AT74" s="1"/>
      <c r="AU74" s="1"/>
    </row>
    <row r="75" spans="2:47" x14ac:dyDescent="0.2"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1"/>
      <c r="AG75" s="1"/>
      <c r="AH75" s="2">
        <f>30*0.2</f>
        <v>6</v>
      </c>
      <c r="AI75" s="1"/>
      <c r="AJ75" s="1"/>
      <c r="AK75" s="117" t="s">
        <v>32</v>
      </c>
      <c r="AL75" s="117"/>
      <c r="AM75" s="117"/>
      <c r="AN75" s="117"/>
      <c r="AO75" s="117"/>
      <c r="AP75" s="117"/>
      <c r="AQ75" s="1"/>
      <c r="AR75" s="1"/>
      <c r="AS75" s="1"/>
      <c r="AT75" s="1"/>
      <c r="AU75" s="1"/>
    </row>
    <row r="76" spans="2:47" x14ac:dyDescent="0.2">
      <c r="B76" s="38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1"/>
      <c r="AG76" s="1"/>
      <c r="AH76" s="2">
        <f>30*0.3</f>
        <v>9</v>
      </c>
      <c r="AI76" s="1"/>
      <c r="AJ76" s="1"/>
      <c r="AK76" s="117" t="s">
        <v>30</v>
      </c>
      <c r="AL76" s="117"/>
      <c r="AM76" s="117"/>
      <c r="AN76" s="117"/>
      <c r="AO76" s="117"/>
      <c r="AP76" s="117"/>
      <c r="AQ76" s="1"/>
      <c r="AR76" s="1"/>
      <c r="AS76" s="1"/>
      <c r="AT76" s="1"/>
      <c r="AU76" s="1"/>
    </row>
    <row r="77" spans="2:47" ht="16" thickBot="1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1"/>
      <c r="AG77" s="1"/>
      <c r="AH77" s="2">
        <f>30*0.4</f>
        <v>12</v>
      </c>
      <c r="AI77" s="1"/>
      <c r="AJ77" s="1"/>
      <c r="AK77" s="117" t="s">
        <v>31</v>
      </c>
      <c r="AL77" s="117"/>
      <c r="AM77" s="117"/>
      <c r="AN77" s="117"/>
      <c r="AO77" s="117"/>
      <c r="AP77" s="117"/>
      <c r="AQ77" s="1"/>
      <c r="AR77" s="1"/>
      <c r="AS77" s="1"/>
      <c r="AT77" s="1"/>
      <c r="AU77" s="1"/>
    </row>
    <row r="78" spans="2:47" ht="16" thickBo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2:47" ht="16" thickBot="1" x14ac:dyDescent="0.25">
      <c r="B79" s="163" t="s">
        <v>38</v>
      </c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2:47" ht="16" thickBot="1" x14ac:dyDescent="0.25">
      <c r="B80" s="319">
        <v>1</v>
      </c>
      <c r="C80" s="319">
        <v>2</v>
      </c>
      <c r="D80" s="319">
        <v>3</v>
      </c>
      <c r="E80" s="319">
        <v>4</v>
      </c>
      <c r="F80" s="319">
        <v>5</v>
      </c>
      <c r="G80" s="319">
        <v>6</v>
      </c>
      <c r="H80" s="319">
        <v>7</v>
      </c>
      <c r="I80" s="319">
        <v>8</v>
      </c>
      <c r="J80" s="319">
        <v>9</v>
      </c>
      <c r="K80" s="319">
        <v>10</v>
      </c>
      <c r="L80" s="319">
        <v>11</v>
      </c>
      <c r="M80" s="319">
        <v>12</v>
      </c>
      <c r="N80" s="319">
        <v>13</v>
      </c>
      <c r="O80" s="319">
        <v>14</v>
      </c>
      <c r="P80" s="319">
        <v>15</v>
      </c>
      <c r="Q80" s="319">
        <v>16</v>
      </c>
      <c r="R80" s="319">
        <v>17</v>
      </c>
      <c r="S80" s="319">
        <v>18</v>
      </c>
      <c r="T80" s="319">
        <v>19</v>
      </c>
      <c r="U80" s="319">
        <v>20</v>
      </c>
      <c r="V80" s="319">
        <v>21</v>
      </c>
      <c r="W80" s="319">
        <v>22</v>
      </c>
      <c r="X80" s="319">
        <v>23</v>
      </c>
      <c r="Y80" s="319">
        <v>24</v>
      </c>
      <c r="Z80" s="319">
        <v>25</v>
      </c>
      <c r="AA80" s="319">
        <v>26</v>
      </c>
      <c r="AB80" s="319">
        <v>27</v>
      </c>
      <c r="AC80" s="319">
        <v>28</v>
      </c>
      <c r="AD80" s="319">
        <v>29</v>
      </c>
      <c r="AE80" s="320">
        <v>30</v>
      </c>
      <c r="AF80" s="322">
        <v>31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2:47" x14ac:dyDescent="0.2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7"/>
      <c r="AF81" s="34"/>
      <c r="AG81" s="1"/>
      <c r="AH81" s="2">
        <f>31*0.2</f>
        <v>6.2</v>
      </c>
      <c r="AI81" s="1"/>
      <c r="AJ81" s="1"/>
      <c r="AK81" s="117" t="s">
        <v>32</v>
      </c>
      <c r="AL81" s="117"/>
      <c r="AM81" s="117"/>
      <c r="AN81" s="117"/>
      <c r="AO81" s="117"/>
      <c r="AP81" s="117"/>
      <c r="AQ81" s="1"/>
      <c r="AR81" s="1"/>
      <c r="AS81" s="1"/>
      <c r="AT81" s="1"/>
      <c r="AU81" s="1"/>
    </row>
    <row r="82" spans="2:47" x14ac:dyDescent="0.2">
      <c r="B82" s="38"/>
      <c r="C82" s="41"/>
      <c r="D82" s="46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39"/>
      <c r="AF82" s="7"/>
      <c r="AG82" s="1"/>
      <c r="AH82" s="2">
        <f>31*0.3</f>
        <v>9.2999999999999989</v>
      </c>
      <c r="AI82" s="1"/>
      <c r="AJ82" s="1"/>
      <c r="AK82" s="117" t="s">
        <v>30</v>
      </c>
      <c r="AL82" s="117"/>
      <c r="AM82" s="117"/>
      <c r="AN82" s="117"/>
      <c r="AO82" s="117"/>
      <c r="AP82" s="117"/>
      <c r="AQ82" s="1"/>
      <c r="AR82" s="1"/>
      <c r="AS82" s="1"/>
      <c r="AT82" s="1"/>
      <c r="AU82" s="1"/>
    </row>
    <row r="83" spans="2:47" ht="16" thickBot="1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3"/>
      <c r="AF83" s="8"/>
      <c r="AG83" s="1"/>
      <c r="AH83" s="2">
        <f>31*0.4</f>
        <v>12.4</v>
      </c>
      <c r="AI83" s="1"/>
      <c r="AJ83" s="1"/>
      <c r="AK83" s="117" t="s">
        <v>31</v>
      </c>
      <c r="AL83" s="117"/>
      <c r="AM83" s="117"/>
      <c r="AN83" s="117"/>
      <c r="AO83" s="117"/>
      <c r="AP83" s="117"/>
      <c r="AQ83" s="1"/>
      <c r="AR83" s="1"/>
      <c r="AS83" s="1"/>
      <c r="AT83" s="1"/>
      <c r="AU83" s="1"/>
    </row>
    <row r="84" spans="2:47" s="1" customFormat="1" x14ac:dyDescent="0.2"/>
    <row r="85" spans="2:47" ht="16" thickBo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2:47" ht="16" thickBot="1" x14ac:dyDescent="0.25">
      <c r="B86" s="157" t="s">
        <v>78</v>
      </c>
      <c r="C86" s="158"/>
      <c r="D86" s="158"/>
      <c r="E86" s="158"/>
      <c r="F86" s="158"/>
      <c r="G86" s="158"/>
      <c r="H86" s="158"/>
      <c r="I86" s="158"/>
      <c r="J86" s="158"/>
      <c r="K86" s="15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2:47" x14ac:dyDescent="0.2">
      <c r="B87" s="123" t="s">
        <v>22</v>
      </c>
      <c r="C87" s="124"/>
      <c r="D87" s="124"/>
      <c r="E87" s="124"/>
      <c r="F87" s="124"/>
      <c r="G87" s="124"/>
      <c r="H87" s="124"/>
      <c r="I87" s="124"/>
      <c r="J87" s="129">
        <f>AH63+AH57+AH51+AH45+AH39+AH33+AH27+AH15+AH21+AH69+AH75+AH81</f>
        <v>125.19999999999999</v>
      </c>
      <c r="K87" s="130"/>
      <c r="L87" s="9"/>
      <c r="M87" s="9"/>
      <c r="N87" s="9"/>
      <c r="O87" s="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2:47" x14ac:dyDescent="0.2">
      <c r="B88" s="125" t="s">
        <v>7</v>
      </c>
      <c r="C88" s="126"/>
      <c r="D88" s="126"/>
      <c r="E88" s="126"/>
      <c r="F88" s="126"/>
      <c r="G88" s="126"/>
      <c r="H88" s="126"/>
      <c r="I88" s="126"/>
      <c r="J88" s="153">
        <f>AH64+AH58+AH52+AH46+AH40+AH34+AH28+AH16+AH22+AH70+AH76+AH82</f>
        <v>161.80000000000001</v>
      </c>
      <c r="K88" s="154"/>
      <c r="L88" s="9"/>
      <c r="M88" s="9"/>
      <c r="N88" s="9"/>
      <c r="O88" s="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2:47" ht="16" thickBot="1" x14ac:dyDescent="0.25">
      <c r="B89" s="127" t="s">
        <v>23</v>
      </c>
      <c r="C89" s="128"/>
      <c r="D89" s="128"/>
      <c r="E89" s="128"/>
      <c r="F89" s="128"/>
      <c r="G89" s="128"/>
      <c r="H89" s="128"/>
      <c r="I89" s="128"/>
      <c r="J89" s="155">
        <f>AH65+AH59+AH47+AH41+AH35+AH29+AH53+AH17+AH23+AH71+AH77+AH83</f>
        <v>198.4</v>
      </c>
      <c r="K89" s="156"/>
      <c r="L89" s="9"/>
      <c r="M89" s="9"/>
      <c r="N89" s="9"/>
      <c r="O89" s="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2:47" x14ac:dyDescent="0.2">
      <c r="B90" s="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2:47" x14ac:dyDescent="0.2">
      <c r="B91" s="1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9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2:47" x14ac:dyDescent="0.2">
      <c r="B92" s="27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98"/>
      <c r="AG92" s="1"/>
      <c r="AH92" s="1"/>
      <c r="AI92" s="1"/>
      <c r="AJ92" s="1"/>
      <c r="AK92" s="1"/>
      <c r="AL92" s="1"/>
      <c r="AM92" s="27"/>
      <c r="AN92" s="27"/>
      <c r="AO92" s="27"/>
      <c r="AP92" s="27"/>
      <c r="AQ92" s="27"/>
      <c r="AR92" s="1"/>
      <c r="AS92" s="1"/>
      <c r="AT92" s="1"/>
      <c r="AU92" s="1"/>
    </row>
    <row r="93" spans="2:47" x14ac:dyDescent="0.2">
      <c r="B93" s="27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93"/>
      <c r="N93" s="93"/>
      <c r="O93" s="9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98"/>
      <c r="AG93" s="1"/>
      <c r="AH93" s="1"/>
      <c r="AI93" s="1"/>
      <c r="AJ93" s="1"/>
      <c r="AK93" s="1"/>
      <c r="AL93" s="1"/>
      <c r="AM93" s="27"/>
      <c r="AN93" s="27"/>
      <c r="AO93" s="27"/>
      <c r="AP93" s="27"/>
      <c r="AQ93" s="27"/>
      <c r="AR93" s="1"/>
      <c r="AS93" s="1"/>
      <c r="AT93" s="1"/>
      <c r="AU93" s="1"/>
    </row>
    <row r="94" spans="2:47" x14ac:dyDescent="0.2">
      <c r="B94" s="27"/>
      <c r="C94" s="141"/>
      <c r="D94" s="141"/>
      <c r="E94" s="141"/>
      <c r="F94" s="141"/>
      <c r="G94" s="141"/>
      <c r="H94" s="141"/>
      <c r="I94" s="142"/>
      <c r="J94" s="142"/>
      <c r="K94" s="142"/>
      <c r="L94" s="142"/>
      <c r="M94" s="93"/>
      <c r="N94" s="93"/>
      <c r="O94" s="9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7"/>
      <c r="AG94" s="1"/>
      <c r="AH94" s="1"/>
      <c r="AI94" s="1"/>
      <c r="AJ94" s="1"/>
      <c r="AK94" s="1"/>
      <c r="AL94" s="1"/>
      <c r="AM94" s="27"/>
      <c r="AN94" s="27"/>
      <c r="AO94" s="27"/>
      <c r="AP94" s="27"/>
      <c r="AQ94" s="27"/>
      <c r="AR94" s="1"/>
      <c r="AS94" s="1"/>
      <c r="AT94" s="1"/>
      <c r="AU94" s="1"/>
    </row>
    <row r="95" spans="2:47" x14ac:dyDescent="0.2">
      <c r="B95" s="27"/>
      <c r="C95" s="141"/>
      <c r="D95" s="141"/>
      <c r="E95" s="141"/>
      <c r="F95" s="141"/>
      <c r="G95" s="141"/>
      <c r="H95" s="141"/>
      <c r="I95" s="142"/>
      <c r="J95" s="142"/>
      <c r="K95" s="142"/>
      <c r="L95" s="142"/>
      <c r="M95" s="93"/>
      <c r="N95" s="93"/>
      <c r="O95" s="93"/>
      <c r="P95" s="141"/>
      <c r="Q95" s="141"/>
      <c r="R95" s="141"/>
      <c r="S95" s="141"/>
      <c r="T95" s="141"/>
      <c r="U95" s="141"/>
      <c r="V95" s="142"/>
      <c r="W95" s="142"/>
      <c r="X95" s="142"/>
      <c r="Y95" s="142"/>
      <c r="Z95" s="27"/>
      <c r="AA95" s="27"/>
      <c r="AB95" s="27"/>
      <c r="AC95" s="98"/>
      <c r="AD95" s="98"/>
      <c r="AE95" s="98"/>
      <c r="AF95" s="98"/>
      <c r="AG95" s="98"/>
      <c r="AH95" s="98"/>
      <c r="AI95" s="142"/>
      <c r="AJ95" s="142"/>
      <c r="AK95" s="142"/>
      <c r="AL95" s="142"/>
      <c r="AM95" s="27"/>
      <c r="AN95" s="27"/>
      <c r="AO95" s="27"/>
      <c r="AP95" s="27"/>
      <c r="AQ95" s="27"/>
      <c r="AR95" s="1"/>
      <c r="AS95" s="1"/>
      <c r="AT95" s="1"/>
      <c r="AU95" s="1"/>
    </row>
    <row r="96" spans="2:47" x14ac:dyDescent="0.2">
      <c r="B96" s="27"/>
      <c r="C96" s="141"/>
      <c r="D96" s="141"/>
      <c r="E96" s="141"/>
      <c r="F96" s="141"/>
      <c r="G96" s="141"/>
      <c r="H96" s="141"/>
      <c r="I96" s="142"/>
      <c r="J96" s="142"/>
      <c r="K96" s="142"/>
      <c r="L96" s="142"/>
      <c r="M96" s="31"/>
      <c r="N96" s="31"/>
      <c r="O96" s="31"/>
      <c r="P96" s="141"/>
      <c r="Q96" s="141"/>
      <c r="R96" s="141"/>
      <c r="S96" s="141"/>
      <c r="T96" s="141"/>
      <c r="U96" s="141"/>
      <c r="V96" s="142"/>
      <c r="W96" s="142"/>
      <c r="X96" s="142"/>
      <c r="Y96" s="142"/>
      <c r="Z96" s="27"/>
      <c r="AA96" s="27"/>
      <c r="AB96" s="27"/>
      <c r="AC96" s="98"/>
      <c r="AD96" s="98"/>
      <c r="AE96" s="98"/>
      <c r="AF96" s="29"/>
      <c r="AG96" s="98"/>
      <c r="AH96" s="98"/>
      <c r="AI96" s="142"/>
      <c r="AJ96" s="142"/>
      <c r="AK96" s="142"/>
      <c r="AL96" s="142"/>
      <c r="AM96" s="27"/>
      <c r="AN96" s="27"/>
      <c r="AO96" s="27"/>
      <c r="AP96" s="27"/>
      <c r="AQ96" s="27"/>
      <c r="AR96" s="1"/>
      <c r="AS96" s="1"/>
      <c r="AT96" s="1"/>
      <c r="AU96" s="1"/>
    </row>
    <row r="97" spans="2:47" x14ac:dyDescent="0.2">
      <c r="B97" s="27"/>
      <c r="C97" s="141"/>
      <c r="D97" s="141"/>
      <c r="E97" s="141"/>
      <c r="F97" s="141"/>
      <c r="G97" s="141"/>
      <c r="H97" s="141"/>
      <c r="I97" s="142"/>
      <c r="J97" s="142"/>
      <c r="K97" s="142"/>
      <c r="L97" s="142"/>
      <c r="M97" s="31"/>
      <c r="N97" s="31"/>
      <c r="O97" s="31"/>
      <c r="P97" s="141"/>
      <c r="Q97" s="141"/>
      <c r="R97" s="141"/>
      <c r="S97" s="141"/>
      <c r="T97" s="141"/>
      <c r="U97" s="141"/>
      <c r="V97" s="142"/>
      <c r="W97" s="142"/>
      <c r="X97" s="142"/>
      <c r="Y97" s="142"/>
      <c r="Z97" s="27"/>
      <c r="AA97" s="27"/>
      <c r="AB97" s="27"/>
      <c r="AC97" s="98"/>
      <c r="AD97" s="98"/>
      <c r="AE97" s="98"/>
      <c r="AF97" s="94"/>
      <c r="AG97" s="98"/>
      <c r="AH97" s="98"/>
      <c r="AI97" s="142"/>
      <c r="AJ97" s="142"/>
      <c r="AK97" s="142"/>
      <c r="AL97" s="142"/>
      <c r="AM97" s="27"/>
      <c r="AN97" s="27"/>
      <c r="AO97" s="166"/>
      <c r="AP97" s="166"/>
      <c r="AQ97" s="166"/>
      <c r="AR97" s="1"/>
      <c r="AS97" s="1"/>
      <c r="AT97" s="1"/>
      <c r="AU97" s="1"/>
    </row>
    <row r="98" spans="2:47" x14ac:dyDescent="0.2">
      <c r="B98" s="27"/>
      <c r="C98" s="52"/>
      <c r="D98" s="52"/>
      <c r="E98" s="52"/>
      <c r="F98" s="52"/>
      <c r="G98" s="52"/>
      <c r="H98" s="52"/>
      <c r="I98" s="52"/>
      <c r="J98" s="52"/>
      <c r="K98" s="167"/>
      <c r="L98" s="167"/>
      <c r="M98" s="167"/>
      <c r="N98" s="167"/>
      <c r="O98" s="52"/>
      <c r="P98" s="52"/>
      <c r="Q98" s="52"/>
      <c r="R98" s="52"/>
      <c r="S98" s="52"/>
      <c r="T98" s="52"/>
      <c r="U98" s="166"/>
      <c r="V98" s="166"/>
      <c r="W98" s="166"/>
      <c r="X98" s="166"/>
      <c r="Y98" s="27"/>
      <c r="Z98" s="27"/>
      <c r="AA98" s="27"/>
      <c r="AB98" s="27"/>
      <c r="AC98" s="27"/>
      <c r="AD98" s="27"/>
      <c r="AE98" s="27"/>
      <c r="AF98" s="94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1"/>
      <c r="AS98" s="1"/>
      <c r="AT98" s="1"/>
      <c r="AU98" s="1"/>
    </row>
    <row r="99" spans="2:47" x14ac:dyDescent="0.2">
      <c r="B99" s="27"/>
      <c r="C99" s="141"/>
      <c r="D99" s="141"/>
      <c r="E99" s="141"/>
      <c r="F99" s="141"/>
      <c r="G99" s="141"/>
      <c r="H99" s="141"/>
      <c r="I99" s="142"/>
      <c r="J99" s="142"/>
      <c r="K99" s="142"/>
      <c r="L99" s="142"/>
      <c r="M99" s="31"/>
      <c r="N99" s="31"/>
      <c r="O99" s="31"/>
      <c r="P99" s="141"/>
      <c r="Q99" s="141"/>
      <c r="R99" s="141"/>
      <c r="S99" s="141"/>
      <c r="T99" s="141"/>
      <c r="U99" s="141"/>
      <c r="V99" s="142"/>
      <c r="W99" s="142"/>
      <c r="X99" s="142"/>
      <c r="Y99" s="142"/>
      <c r="Z99" s="27"/>
      <c r="AA99" s="27"/>
      <c r="AB99" s="27"/>
      <c r="AC99" s="98"/>
      <c r="AD99" s="98"/>
      <c r="AE99" s="98"/>
      <c r="AF99" s="94"/>
      <c r="AG99" s="98"/>
      <c r="AH99" s="98"/>
      <c r="AI99" s="142"/>
      <c r="AJ99" s="142"/>
      <c r="AK99" s="142"/>
      <c r="AL99" s="142"/>
      <c r="AM99" s="27"/>
      <c r="AN99" s="27"/>
      <c r="AO99" s="27"/>
      <c r="AP99" s="27"/>
      <c r="AQ99" s="27"/>
      <c r="AR99" s="1"/>
      <c r="AS99" s="1"/>
      <c r="AT99" s="1"/>
      <c r="AU99" s="1"/>
    </row>
    <row r="100" spans="2:47" x14ac:dyDescent="0.2">
      <c r="B100" s="27"/>
      <c r="C100" s="29"/>
      <c r="D100" s="29"/>
      <c r="E100" s="29"/>
      <c r="F100" s="29"/>
      <c r="G100" s="29"/>
      <c r="H100" s="29"/>
      <c r="I100" s="86"/>
      <c r="J100" s="86"/>
      <c r="K100" s="86"/>
      <c r="L100" s="86"/>
      <c r="M100" s="31"/>
      <c r="N100" s="31"/>
      <c r="O100" s="31"/>
      <c r="P100" s="29"/>
      <c r="Q100" s="29"/>
      <c r="R100" s="29"/>
      <c r="S100" s="29"/>
      <c r="T100" s="29"/>
      <c r="U100" s="29"/>
      <c r="V100" s="86"/>
      <c r="W100" s="86"/>
      <c r="X100" s="86"/>
      <c r="Y100" s="86"/>
      <c r="Z100" s="27"/>
      <c r="AA100" s="27"/>
      <c r="AB100" s="27"/>
      <c r="AC100" s="29"/>
      <c r="AD100" s="29"/>
      <c r="AE100" s="29"/>
      <c r="AF100" s="94"/>
      <c r="AG100" s="29"/>
      <c r="AH100" s="29"/>
      <c r="AI100" s="86"/>
      <c r="AJ100" s="86"/>
      <c r="AK100" s="86"/>
      <c r="AL100" s="86"/>
      <c r="AM100" s="27"/>
      <c r="AN100" s="27"/>
      <c r="AO100" s="27"/>
      <c r="AP100" s="27"/>
      <c r="AQ100" s="27"/>
      <c r="AR100" s="1"/>
      <c r="AS100" s="1"/>
      <c r="AT100" s="1"/>
      <c r="AU100" s="1"/>
    </row>
    <row r="101" spans="2:47" x14ac:dyDescent="0.2">
      <c r="B101" s="27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84"/>
      <c r="AS101" s="84"/>
      <c r="AT101" s="84"/>
      <c r="AU101" s="1"/>
    </row>
    <row r="102" spans="2:47" x14ac:dyDescent="0.2">
      <c r="B102" s="27"/>
      <c r="C102" s="94"/>
      <c r="D102" s="94"/>
      <c r="E102" s="94"/>
      <c r="F102" s="94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84"/>
      <c r="AS102" s="84"/>
      <c r="AT102" s="84"/>
      <c r="AU102" s="1"/>
    </row>
    <row r="103" spans="2:47" x14ac:dyDescent="0.2">
      <c r="B103" s="27"/>
      <c r="C103" s="94"/>
      <c r="D103" s="94"/>
      <c r="E103" s="94"/>
      <c r="F103" s="94"/>
      <c r="G103" s="141"/>
      <c r="H103" s="141"/>
      <c r="I103" s="141"/>
      <c r="J103" s="141"/>
      <c r="K103" s="141"/>
      <c r="L103" s="141"/>
      <c r="M103" s="168"/>
      <c r="N103" s="168"/>
      <c r="O103" s="168"/>
      <c r="P103" s="168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84"/>
      <c r="AS103" s="84"/>
      <c r="AT103" s="84"/>
      <c r="AU103" s="1"/>
    </row>
    <row r="104" spans="2:47" x14ac:dyDescent="0.2">
      <c r="B104" s="27"/>
      <c r="C104" s="94"/>
      <c r="D104" s="94"/>
      <c r="E104" s="94"/>
      <c r="F104" s="94"/>
      <c r="G104" s="141"/>
      <c r="H104" s="141"/>
      <c r="I104" s="141"/>
      <c r="J104" s="141"/>
      <c r="K104" s="141"/>
      <c r="L104" s="141"/>
      <c r="M104" s="168"/>
      <c r="N104" s="168"/>
      <c r="O104" s="168"/>
      <c r="P104" s="168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5"/>
      <c r="AP104" s="95"/>
      <c r="AQ104" s="95"/>
      <c r="AR104" s="85"/>
      <c r="AS104" s="85"/>
      <c r="AT104" s="84"/>
      <c r="AU104" s="1"/>
    </row>
    <row r="105" spans="2:47" x14ac:dyDescent="0.2">
      <c r="B105" s="27"/>
      <c r="C105" s="94"/>
      <c r="D105" s="94"/>
      <c r="E105" s="94"/>
      <c r="F105" s="94"/>
      <c r="G105" s="141"/>
      <c r="H105" s="141"/>
      <c r="I105" s="141"/>
      <c r="J105" s="141"/>
      <c r="K105" s="141"/>
      <c r="L105" s="141"/>
      <c r="M105" s="168"/>
      <c r="N105" s="168"/>
      <c r="O105" s="168"/>
      <c r="P105" s="168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9"/>
      <c r="AG105" s="94"/>
      <c r="AH105" s="94"/>
      <c r="AI105" s="94"/>
      <c r="AJ105" s="94"/>
      <c r="AK105" s="94"/>
      <c r="AL105" s="94"/>
      <c r="AM105" s="94"/>
      <c r="AN105" s="94"/>
      <c r="AO105" s="95"/>
      <c r="AP105" s="95"/>
      <c r="AQ105" s="95"/>
      <c r="AR105" s="85"/>
      <c r="AS105" s="85"/>
      <c r="AT105" s="84"/>
      <c r="AU105" s="1"/>
    </row>
    <row r="106" spans="2:47" x14ac:dyDescent="0.2">
      <c r="B106" s="27"/>
      <c r="C106" s="94"/>
      <c r="D106" s="94"/>
      <c r="E106" s="94"/>
      <c r="F106" s="94"/>
      <c r="G106" s="141"/>
      <c r="H106" s="141"/>
      <c r="I106" s="141"/>
      <c r="J106" s="141"/>
      <c r="K106" s="141"/>
      <c r="L106" s="141"/>
      <c r="M106" s="168"/>
      <c r="N106" s="168"/>
      <c r="O106" s="168"/>
      <c r="P106" s="168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8"/>
      <c r="AG106" s="94"/>
      <c r="AH106" s="94"/>
      <c r="AI106" s="94"/>
      <c r="AJ106" s="94"/>
      <c r="AK106" s="94"/>
      <c r="AL106" s="94"/>
      <c r="AM106" s="94"/>
      <c r="AN106" s="94"/>
      <c r="AO106" s="95"/>
      <c r="AP106" s="95"/>
      <c r="AQ106" s="95"/>
      <c r="AR106" s="85"/>
      <c r="AS106" s="85"/>
      <c r="AT106" s="84"/>
      <c r="AU106" s="1"/>
    </row>
    <row r="107" spans="2:47" x14ac:dyDescent="0.2">
      <c r="B107" s="27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5"/>
      <c r="N107" s="95"/>
      <c r="O107" s="95"/>
      <c r="P107" s="95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5"/>
      <c r="AP107" s="95"/>
      <c r="AQ107" s="95"/>
      <c r="AR107" s="85"/>
      <c r="AS107" s="85"/>
      <c r="AT107" s="84"/>
      <c r="AU107" s="1"/>
    </row>
    <row r="108" spans="2:47" x14ac:dyDescent="0.2">
      <c r="B108" s="27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84"/>
      <c r="AG108" s="94"/>
      <c r="AH108" s="94"/>
      <c r="AI108" s="94"/>
      <c r="AJ108" s="94"/>
      <c r="AK108" s="94"/>
      <c r="AL108" s="94"/>
      <c r="AM108" s="94"/>
      <c r="AN108" s="94"/>
      <c r="AO108" s="95"/>
      <c r="AP108" s="95"/>
      <c r="AQ108" s="95"/>
      <c r="AR108" s="85"/>
      <c r="AS108" s="85"/>
      <c r="AT108" s="84"/>
      <c r="AU108" s="1"/>
    </row>
    <row r="109" spans="2:47" x14ac:dyDescent="0.2">
      <c r="B109" s="27"/>
      <c r="C109" s="94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94"/>
      <c r="O109" s="94"/>
      <c r="P109" s="94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94"/>
      <c r="AB109" s="94"/>
      <c r="AC109" s="94"/>
      <c r="AD109" s="99"/>
      <c r="AE109" s="99"/>
      <c r="AF109" s="84"/>
      <c r="AG109" s="99"/>
      <c r="AH109" s="99"/>
      <c r="AI109" s="99"/>
      <c r="AJ109" s="99"/>
      <c r="AK109" s="99"/>
      <c r="AL109" s="99"/>
      <c r="AM109" s="99"/>
      <c r="AN109" s="94"/>
      <c r="AO109" s="95"/>
      <c r="AP109" s="95"/>
      <c r="AQ109" s="95"/>
      <c r="AR109" s="85"/>
      <c r="AS109" s="85"/>
      <c r="AT109" s="84"/>
      <c r="AU109" s="1"/>
    </row>
    <row r="110" spans="2:47" x14ac:dyDescent="0.2">
      <c r="B110" s="27"/>
      <c r="C110" s="27"/>
      <c r="D110" s="141"/>
      <c r="E110" s="141"/>
      <c r="F110" s="141"/>
      <c r="G110" s="141"/>
      <c r="H110" s="141"/>
      <c r="I110" s="141"/>
      <c r="J110" s="142"/>
      <c r="K110" s="142"/>
      <c r="L110" s="142"/>
      <c r="M110" s="142"/>
      <c r="N110" s="31"/>
      <c r="O110" s="31"/>
      <c r="P110" s="31"/>
      <c r="Q110" s="141"/>
      <c r="R110" s="141"/>
      <c r="S110" s="141"/>
      <c r="T110" s="141"/>
      <c r="U110" s="141"/>
      <c r="V110" s="141"/>
      <c r="W110" s="142"/>
      <c r="X110" s="142"/>
      <c r="Y110" s="142"/>
      <c r="Z110" s="142"/>
      <c r="AA110" s="27"/>
      <c r="AB110" s="27"/>
      <c r="AC110" s="27"/>
      <c r="AD110" s="98"/>
      <c r="AE110" s="98"/>
      <c r="AF110" s="84"/>
      <c r="AG110" s="98"/>
      <c r="AH110" s="98"/>
      <c r="AI110" s="98"/>
      <c r="AJ110" s="142"/>
      <c r="AK110" s="142"/>
      <c r="AL110" s="142"/>
      <c r="AM110" s="142"/>
      <c r="AN110" s="27"/>
      <c r="AO110" s="95"/>
      <c r="AP110" s="95"/>
      <c r="AQ110" s="95"/>
      <c r="AR110" s="85"/>
      <c r="AS110" s="85"/>
      <c r="AT110" s="84"/>
      <c r="AU110" s="1"/>
    </row>
    <row r="111" spans="2:47" x14ac:dyDescent="0.2">
      <c r="B111" s="27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84"/>
      <c r="AG111" s="94"/>
      <c r="AH111" s="94"/>
      <c r="AI111" s="94"/>
      <c r="AJ111" s="94"/>
      <c r="AK111" s="94"/>
      <c r="AL111" s="94"/>
      <c r="AM111" s="94"/>
      <c r="AN111" s="94"/>
      <c r="AO111" s="95"/>
      <c r="AP111" s="95"/>
      <c r="AQ111" s="95"/>
      <c r="AR111" s="85"/>
      <c r="AS111" s="85"/>
      <c r="AT111" s="84"/>
      <c r="AU111" s="1"/>
    </row>
    <row r="112" spans="2:47" x14ac:dyDescent="0.2">
      <c r="B112" s="1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5"/>
      <c r="AP112" s="85"/>
      <c r="AQ112" s="85"/>
      <c r="AR112" s="85"/>
      <c r="AS112" s="85"/>
      <c r="AT112" s="84"/>
      <c r="AU112" s="1"/>
    </row>
    <row r="113" spans="2:47" x14ac:dyDescent="0.2">
      <c r="B113" s="1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5"/>
      <c r="AP113" s="85"/>
      <c r="AQ113" s="85"/>
      <c r="AR113" s="85"/>
      <c r="AS113" s="85"/>
      <c r="AT113" s="84"/>
      <c r="AU113" s="1"/>
    </row>
    <row r="114" spans="2:47" x14ac:dyDescent="0.2">
      <c r="B114" s="1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1"/>
    </row>
    <row r="115" spans="2:47" x14ac:dyDescent="0.2">
      <c r="B115" s="1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1"/>
    </row>
    <row r="116" spans="2:47" x14ac:dyDescent="0.2">
      <c r="B116" s="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</row>
    <row r="117" spans="2:47" x14ac:dyDescent="0.2">
      <c r="B117" s="1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</row>
    <row r="118" spans="2:47" x14ac:dyDescent="0.2">
      <c r="B118" s="1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</row>
    <row r="119" spans="2:47" x14ac:dyDescent="0.2">
      <c r="B119" s="1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</row>
    <row r="120" spans="2:47" x14ac:dyDescent="0.2">
      <c r="B120" s="1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</row>
    <row r="121" spans="2:47" x14ac:dyDescent="0.2">
      <c r="B121" s="1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</row>
    <row r="122" spans="2:47" x14ac:dyDescent="0.2">
      <c r="B122" s="1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</row>
    <row r="123" spans="2:47" x14ac:dyDescent="0.2">
      <c r="B123" s="1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</row>
    <row r="124" spans="2:47" x14ac:dyDescent="0.2">
      <c r="B124" s="1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</row>
    <row r="125" spans="2:47" x14ac:dyDescent="0.2">
      <c r="B125" s="1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</row>
    <row r="126" spans="2:47" x14ac:dyDescent="0.2">
      <c r="B126" s="1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</row>
    <row r="127" spans="2:47" x14ac:dyDescent="0.2">
      <c r="B127" s="1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</row>
    <row r="128" spans="2:47" x14ac:dyDescent="0.2">
      <c r="B128" s="1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</row>
    <row r="129" spans="2:46" x14ac:dyDescent="0.2">
      <c r="B129" s="1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1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</row>
    <row r="130" spans="2:46" x14ac:dyDescent="0.2">
      <c r="B130" s="1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1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</row>
    <row r="131" spans="2:46" x14ac:dyDescent="0.2">
      <c r="B131" s="1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1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</row>
    <row r="132" spans="2:46" x14ac:dyDescent="0.2">
      <c r="B132" s="1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1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</row>
    <row r="133" spans="2:46" x14ac:dyDescent="0.2">
      <c r="B133" s="1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"/>
      <c r="V133" s="14"/>
      <c r="W133" s="14"/>
      <c r="X133" s="14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2:46" x14ac:dyDescent="0.2">
      <c r="B134" s="1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"/>
      <c r="V134" s="14"/>
      <c r="W134" s="14"/>
      <c r="X134" s="14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2:46" x14ac:dyDescent="0.2">
      <c r="B135" s="1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"/>
      <c r="V135" s="14"/>
      <c r="W135" s="14"/>
      <c r="X135" s="14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2:46" x14ac:dyDescent="0.2">
      <c r="B136" s="1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"/>
      <c r="V136" s="14"/>
      <c r="W136" s="14"/>
      <c r="X136" s="14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2:46" x14ac:dyDescent="0.2">
      <c r="B137" s="1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"/>
      <c r="V137" s="14"/>
      <c r="W137" s="14"/>
      <c r="X137" s="14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2:46" x14ac:dyDescent="0.2">
      <c r="B138" s="1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45"/>
      <c r="V138" s="145"/>
      <c r="W138" s="145"/>
      <c r="X138" s="145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2:46" x14ac:dyDescent="0.2">
      <c r="B139" s="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3"/>
      <c r="V139" s="13"/>
      <c r="W139" s="13"/>
      <c r="X139" s="13"/>
      <c r="Y139" s="1"/>
      <c r="Z139" s="1"/>
      <c r="AA139" s="1"/>
      <c r="AB139" s="1"/>
      <c r="AC139" s="1"/>
      <c r="AD139" s="1"/>
      <c r="AE139" s="1"/>
      <c r="AF139" s="100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2:46" x14ac:dyDescent="0.2">
      <c r="B140" s="1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"/>
      <c r="Z140" s="1"/>
      <c r="AA140" s="1"/>
      <c r="AB140" s="1"/>
      <c r="AC140" s="1"/>
      <c r="AD140" s="1"/>
      <c r="AE140" s="1"/>
      <c r="AF140" s="10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2:46" x14ac:dyDescent="0.2">
      <c r="B141" s="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3"/>
      <c r="V141" s="13"/>
      <c r="W141" s="13"/>
      <c r="X141" s="13"/>
      <c r="Y141" s="1"/>
      <c r="Z141" s="1"/>
      <c r="AA141" s="1"/>
      <c r="AB141" s="1"/>
      <c r="AC141" s="1"/>
      <c r="AD141" s="1"/>
      <c r="AE141" s="1"/>
      <c r="AF141" s="104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2:4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04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2:46" x14ac:dyDescent="0.2">
      <c r="B143" s="146"/>
      <c r="C143" s="146"/>
      <c r="D143" s="146"/>
      <c r="E143" s="146"/>
      <c r="F143" s="146"/>
      <c r="G143" s="146"/>
      <c r="H143" s="146"/>
      <c r="I143" s="146"/>
      <c r="J143" s="1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"/>
      <c r="X143" s="1"/>
      <c r="Y143" s="100"/>
      <c r="Z143" s="100"/>
      <c r="AA143" s="100"/>
      <c r="AB143" s="100"/>
      <c r="AC143" s="100"/>
      <c r="AD143" s="100"/>
      <c r="AE143" s="100"/>
      <c r="AF143" s="106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"/>
    </row>
    <row r="144" spans="2:4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"/>
      <c r="X144" s="1"/>
      <c r="Y144" s="10"/>
      <c r="Z144" s="10"/>
      <c r="AA144" s="10"/>
      <c r="AB144" s="10"/>
      <c r="AC144" s="10"/>
      <c r="AD144" s="10"/>
      <c r="AE144" s="10"/>
      <c r="AF144" s="104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"/>
    </row>
    <row r="145" spans="2:43" x14ac:dyDescent="0.2">
      <c r="B145" s="1"/>
      <c r="C145" s="134"/>
      <c r="D145" s="134"/>
      <c r="E145" s="134"/>
      <c r="F145" s="134"/>
      <c r="G145" s="134"/>
      <c r="H145" s="134"/>
      <c r="I145" s="134"/>
      <c r="J145" s="134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"/>
      <c r="X145" s="1"/>
      <c r="Y145" s="10"/>
      <c r="Z145" s="104"/>
      <c r="AA145" s="104"/>
      <c r="AB145" s="104"/>
      <c r="AC145" s="104"/>
      <c r="AD145" s="104"/>
      <c r="AE145" s="104"/>
      <c r="AF145" s="104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"/>
    </row>
    <row r="146" spans="2:43" x14ac:dyDescent="0.2">
      <c r="B146" s="1"/>
      <c r="C146" s="134"/>
      <c r="D146" s="134"/>
      <c r="E146" s="134"/>
      <c r="F146" s="134"/>
      <c r="G146" s="134"/>
      <c r="H146" s="134"/>
      <c r="I146" s="134"/>
      <c r="J146" s="134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"/>
      <c r="X146" s="1"/>
      <c r="Y146" s="10"/>
      <c r="Z146" s="104"/>
      <c r="AA146" s="104"/>
      <c r="AB146" s="104"/>
      <c r="AC146" s="104"/>
      <c r="AD146" s="104"/>
      <c r="AE146" s="104"/>
      <c r="AF146" s="104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"/>
    </row>
    <row r="147" spans="2:43" ht="16.5" customHeight="1" x14ac:dyDescent="0.2">
      <c r="B147" s="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"/>
      <c r="X147" s="1"/>
      <c r="Y147" s="10"/>
      <c r="Z147" s="106"/>
      <c r="AA147" s="106"/>
      <c r="AB147" s="106"/>
      <c r="AC147" s="106"/>
      <c r="AD147" s="106"/>
      <c r="AE147" s="106"/>
      <c r="AF147" s="104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"/>
    </row>
    <row r="148" spans="2:43" ht="16.5" customHeight="1" x14ac:dyDescent="0.2">
      <c r="B148" s="1"/>
      <c r="C148" s="4"/>
      <c r="D148" s="134"/>
      <c r="E148" s="134"/>
      <c r="F148" s="134"/>
      <c r="G148" s="134"/>
      <c r="H148" s="134"/>
      <c r="I148" s="134"/>
      <c r="J148" s="134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"/>
      <c r="X148" s="1"/>
      <c r="Y148" s="10"/>
      <c r="Z148" s="11"/>
      <c r="AA148" s="104"/>
      <c r="AB148" s="104"/>
      <c r="AC148" s="104"/>
      <c r="AD148" s="104"/>
      <c r="AE148" s="104"/>
      <c r="AF148" s="104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"/>
    </row>
    <row r="149" spans="2:43" ht="16.5" customHeight="1" x14ac:dyDescent="0.2">
      <c r="B149" s="1"/>
      <c r="C149" s="4"/>
      <c r="D149" s="4"/>
      <c r="E149" s="4"/>
      <c r="F149" s="4"/>
      <c r="G149" s="4"/>
      <c r="H149" s="4"/>
      <c r="I149" s="4"/>
      <c r="J149" s="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"/>
      <c r="X149" s="1"/>
      <c r="Y149" s="10"/>
      <c r="Z149" s="11"/>
      <c r="AA149" s="104"/>
      <c r="AB149" s="104"/>
      <c r="AC149" s="104"/>
      <c r="AD149" s="104"/>
      <c r="AE149" s="104"/>
      <c r="AF149" s="104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"/>
    </row>
    <row r="150" spans="2:43" ht="16.5" customHeight="1" x14ac:dyDescent="0.2">
      <c r="B150" s="1"/>
      <c r="C150" s="4"/>
      <c r="D150" s="4"/>
      <c r="E150" s="4"/>
      <c r="F150" s="4"/>
      <c r="G150" s="4"/>
      <c r="H150" s="4"/>
      <c r="I150" s="4"/>
      <c r="J150" s="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"/>
      <c r="X150" s="1"/>
      <c r="Y150" s="10"/>
      <c r="Z150" s="11"/>
      <c r="AA150" s="104"/>
      <c r="AB150" s="104"/>
      <c r="AC150" s="104"/>
      <c r="AD150" s="104"/>
      <c r="AE150" s="104"/>
      <c r="AF150" s="107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"/>
    </row>
    <row r="151" spans="2:43" x14ac:dyDescent="0.2">
      <c r="B151" s="1"/>
      <c r="C151" s="4"/>
      <c r="D151" s="134"/>
      <c r="E151" s="134"/>
      <c r="F151" s="134"/>
      <c r="G151" s="134"/>
      <c r="H151" s="134"/>
      <c r="I151" s="134"/>
      <c r="J151" s="134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"/>
      <c r="X151" s="1"/>
      <c r="Y151" s="10"/>
      <c r="Z151" s="11"/>
      <c r="AA151" s="104"/>
      <c r="AB151" s="104"/>
      <c r="AC151" s="104"/>
      <c r="AD151" s="104"/>
      <c r="AE151" s="104"/>
      <c r="AF151" s="106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"/>
    </row>
    <row r="152" spans="2:43" x14ac:dyDescent="0.2">
      <c r="B152" s="1"/>
      <c r="C152" s="4"/>
      <c r="D152" s="134"/>
      <c r="E152" s="134"/>
      <c r="F152" s="134"/>
      <c r="G152" s="134"/>
      <c r="H152" s="134"/>
      <c r="I152" s="134"/>
      <c r="J152" s="134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"/>
      <c r="X152" s="1"/>
      <c r="Y152" s="10"/>
      <c r="Z152" s="11"/>
      <c r="AA152" s="104"/>
      <c r="AB152" s="104"/>
      <c r="AC152" s="104"/>
      <c r="AD152" s="104"/>
      <c r="AE152" s="104"/>
      <c r="AF152" s="106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"/>
    </row>
    <row r="153" spans="2:43" x14ac:dyDescent="0.2">
      <c r="B153" s="1"/>
      <c r="C153" s="4"/>
      <c r="D153" s="134"/>
      <c r="E153" s="134"/>
      <c r="F153" s="134"/>
      <c r="G153" s="134"/>
      <c r="H153" s="134"/>
      <c r="I153" s="134"/>
      <c r="J153" s="134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"/>
      <c r="X153" s="1"/>
      <c r="Y153" s="10"/>
      <c r="Z153" s="11"/>
      <c r="AA153" s="104"/>
      <c r="AB153" s="104"/>
      <c r="AC153" s="104"/>
      <c r="AD153" s="104"/>
      <c r="AE153" s="104"/>
      <c r="AF153" s="106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"/>
    </row>
    <row r="154" spans="2:43" x14ac:dyDescent="0.2">
      <c r="B154" s="1"/>
      <c r="C154" s="4"/>
      <c r="D154" s="135"/>
      <c r="E154" s="135"/>
      <c r="F154" s="135"/>
      <c r="G154" s="135"/>
      <c r="H154" s="135"/>
      <c r="I154" s="135"/>
      <c r="J154" s="135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"/>
      <c r="X154" s="1"/>
      <c r="Y154" s="10"/>
      <c r="Z154" s="11"/>
      <c r="AA154" s="107"/>
      <c r="AB154" s="107"/>
      <c r="AC154" s="107"/>
      <c r="AD154" s="107"/>
      <c r="AE154" s="107"/>
      <c r="AF154" s="6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"/>
    </row>
    <row r="155" spans="2:43" ht="15" customHeight="1" x14ac:dyDescent="0.2">
      <c r="B155" s="1"/>
      <c r="C155" s="121"/>
      <c r="D155" s="121"/>
      <c r="E155" s="121"/>
      <c r="F155" s="121"/>
      <c r="G155" s="121"/>
      <c r="H155" s="121"/>
      <c r="I155" s="121"/>
      <c r="J155" s="121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"/>
      <c r="X155" s="1"/>
      <c r="Y155" s="10"/>
      <c r="Z155" s="106"/>
      <c r="AA155" s="106"/>
      <c r="AB155" s="106"/>
      <c r="AC155" s="106"/>
      <c r="AD155" s="106"/>
      <c r="AE155" s="106"/>
      <c r="AF155" s="1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"/>
    </row>
    <row r="156" spans="2:43" ht="15" customHeight="1" x14ac:dyDescent="0.2">
      <c r="B156" s="1"/>
      <c r="C156" s="121"/>
      <c r="D156" s="121"/>
      <c r="E156" s="121"/>
      <c r="F156" s="121"/>
      <c r="G156" s="121"/>
      <c r="H156" s="121"/>
      <c r="I156" s="121"/>
      <c r="J156" s="121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"/>
      <c r="X156" s="1"/>
      <c r="Y156" s="10"/>
      <c r="Z156" s="106"/>
      <c r="AA156" s="106"/>
      <c r="AB156" s="106"/>
      <c r="AC156" s="106"/>
      <c r="AD156" s="106"/>
      <c r="AE156" s="106"/>
      <c r="AF156" s="10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"/>
    </row>
    <row r="157" spans="2:43" ht="15" customHeight="1" x14ac:dyDescent="0.2">
      <c r="B157" s="1"/>
      <c r="C157" s="121"/>
      <c r="D157" s="121"/>
      <c r="E157" s="121"/>
      <c r="F157" s="121"/>
      <c r="G157" s="121"/>
      <c r="H157" s="121"/>
      <c r="I157" s="121"/>
      <c r="J157" s="121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"/>
      <c r="X157" s="1"/>
      <c r="Y157" s="10"/>
      <c r="Z157" s="106"/>
      <c r="AA157" s="106"/>
      <c r="AB157" s="106"/>
      <c r="AC157" s="106"/>
      <c r="AD157" s="106"/>
      <c r="AE157" s="106"/>
      <c r="AF157" s="104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"/>
    </row>
    <row r="158" spans="2:43" ht="15" customHeight="1" x14ac:dyDescent="0.2">
      <c r="B158" s="1"/>
      <c r="C158" s="6"/>
      <c r="D158" s="6"/>
      <c r="E158" s="6"/>
      <c r="F158" s="6"/>
      <c r="G158" s="6"/>
      <c r="H158" s="6"/>
      <c r="I158" s="6"/>
      <c r="J158" s="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1"/>
      <c r="X158" s="1"/>
      <c r="Y158" s="1"/>
      <c r="Z158" s="6"/>
      <c r="AA158" s="6"/>
      <c r="AB158" s="6"/>
      <c r="AC158" s="6"/>
      <c r="AD158" s="6"/>
      <c r="AE158" s="6"/>
      <c r="AF158" s="104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1"/>
    </row>
    <row r="159" spans="2:43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"/>
      <c r="X159" s="1"/>
      <c r="Y159" s="1"/>
      <c r="Z159" s="1"/>
      <c r="AA159" s="1"/>
      <c r="AB159" s="1"/>
      <c r="AC159" s="1"/>
      <c r="AD159" s="1"/>
      <c r="AE159" s="1"/>
      <c r="AF159" s="10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"/>
    </row>
    <row r="160" spans="2:43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"/>
      <c r="X160" s="1"/>
      <c r="Y160" s="1"/>
      <c r="Z160" s="10"/>
      <c r="AA160" s="10"/>
      <c r="AB160" s="10"/>
      <c r="AC160" s="10"/>
      <c r="AD160" s="10"/>
      <c r="AE160" s="10"/>
      <c r="AF160" s="104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"/>
    </row>
    <row r="161" spans="2:43" x14ac:dyDescent="0.2">
      <c r="B161" s="1"/>
      <c r="C161" s="134"/>
      <c r="D161" s="134"/>
      <c r="E161" s="134"/>
      <c r="F161" s="134"/>
      <c r="G161" s="134"/>
      <c r="H161" s="134"/>
      <c r="I161" s="134"/>
      <c r="J161" s="134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"/>
      <c r="X161" s="1"/>
      <c r="Y161" s="1"/>
      <c r="Z161" s="104"/>
      <c r="AA161" s="104"/>
      <c r="AB161" s="104"/>
      <c r="AC161" s="104"/>
      <c r="AD161" s="104"/>
      <c r="AE161" s="104"/>
      <c r="AF161" s="101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"/>
    </row>
    <row r="162" spans="2:43" x14ac:dyDescent="0.2">
      <c r="B162" s="1"/>
      <c r="C162" s="134"/>
      <c r="D162" s="134"/>
      <c r="E162" s="134"/>
      <c r="F162" s="134"/>
      <c r="G162" s="134"/>
      <c r="H162" s="134"/>
      <c r="I162" s="134"/>
      <c r="J162" s="134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"/>
      <c r="X162" s="1"/>
      <c r="Y162" s="1"/>
      <c r="Z162" s="104"/>
      <c r="AA162" s="104"/>
      <c r="AB162" s="104"/>
      <c r="AC162" s="104"/>
      <c r="AD162" s="104"/>
      <c r="AE162" s="104"/>
      <c r="AF162" s="101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"/>
    </row>
    <row r="163" spans="2:43" ht="15" customHeight="1" x14ac:dyDescent="0.2">
      <c r="B163" s="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"/>
      <c r="X163" s="1"/>
      <c r="Y163" s="1"/>
      <c r="Z163" s="106"/>
      <c r="AA163" s="106"/>
      <c r="AB163" s="106"/>
      <c r="AC163" s="106"/>
      <c r="AD163" s="106"/>
      <c r="AE163" s="106"/>
      <c r="AF163" s="101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"/>
    </row>
    <row r="164" spans="2:43" x14ac:dyDescent="0.2">
      <c r="B164" s="1"/>
      <c r="C164" s="4"/>
      <c r="D164" s="134"/>
      <c r="E164" s="134"/>
      <c r="F164" s="134"/>
      <c r="G164" s="134"/>
      <c r="H164" s="134"/>
      <c r="I164" s="134"/>
      <c r="J164" s="134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"/>
      <c r="X164" s="1"/>
      <c r="Y164" s="1"/>
      <c r="Z164" s="11"/>
      <c r="AA164" s="104"/>
      <c r="AB164" s="104"/>
      <c r="AC164" s="104"/>
      <c r="AD164" s="104"/>
      <c r="AE164" s="104"/>
      <c r="AF164" s="101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"/>
    </row>
    <row r="165" spans="2:43" x14ac:dyDescent="0.2">
      <c r="B165" s="1"/>
      <c r="C165" s="4"/>
      <c r="D165" s="4"/>
      <c r="E165" s="4"/>
      <c r="F165" s="4"/>
      <c r="G165" s="4"/>
      <c r="H165" s="4"/>
      <c r="I165" s="4"/>
      <c r="J165" s="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"/>
      <c r="X165" s="1"/>
      <c r="Y165" s="1"/>
      <c r="Z165" s="11"/>
      <c r="AA165" s="101"/>
      <c r="AB165" s="101"/>
      <c r="AC165" s="101"/>
      <c r="AD165" s="101"/>
      <c r="AE165" s="101"/>
      <c r="AF165" s="101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"/>
    </row>
    <row r="166" spans="2:43" x14ac:dyDescent="0.2">
      <c r="B166" s="1"/>
      <c r="C166" s="4"/>
      <c r="D166" s="4"/>
      <c r="E166" s="4"/>
      <c r="F166" s="4"/>
      <c r="G166" s="4"/>
      <c r="H166" s="4"/>
      <c r="I166" s="4"/>
      <c r="J166" s="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"/>
      <c r="X166" s="1"/>
      <c r="Y166" s="1"/>
      <c r="Z166" s="11"/>
      <c r="AA166" s="101"/>
      <c r="AB166" s="101"/>
      <c r="AC166" s="101"/>
      <c r="AD166" s="101"/>
      <c r="AE166" s="101"/>
      <c r="AF166" s="101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"/>
    </row>
    <row r="167" spans="2:43" x14ac:dyDescent="0.2">
      <c r="B167" s="1"/>
      <c r="C167" s="4"/>
      <c r="D167" s="4"/>
      <c r="E167" s="4"/>
      <c r="F167" s="4"/>
      <c r="G167" s="4"/>
      <c r="H167" s="4"/>
      <c r="I167" s="4"/>
      <c r="J167" s="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"/>
      <c r="X167" s="1"/>
      <c r="Y167" s="1"/>
      <c r="Z167" s="11"/>
      <c r="AA167" s="101"/>
      <c r="AB167" s="101"/>
      <c r="AC167" s="101"/>
      <c r="AD167" s="101"/>
      <c r="AE167" s="101"/>
      <c r="AF167" s="104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"/>
    </row>
    <row r="168" spans="2:43" x14ac:dyDescent="0.2">
      <c r="B168" s="1"/>
      <c r="C168" s="4"/>
      <c r="D168" s="4"/>
      <c r="E168" s="4"/>
      <c r="F168" s="4"/>
      <c r="G168" s="4"/>
      <c r="H168" s="4"/>
      <c r="I168" s="4"/>
      <c r="J168" s="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"/>
      <c r="X168" s="1"/>
      <c r="Y168" s="1"/>
      <c r="Z168" s="11"/>
      <c r="AA168" s="101"/>
      <c r="AB168" s="101"/>
      <c r="AC168" s="101"/>
      <c r="AD168" s="101"/>
      <c r="AE168" s="101"/>
      <c r="AF168" s="104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"/>
    </row>
    <row r="169" spans="2:43" x14ac:dyDescent="0.2">
      <c r="B169" s="1"/>
      <c r="C169" s="4"/>
      <c r="D169" s="4"/>
      <c r="E169" s="4"/>
      <c r="F169" s="4"/>
      <c r="G169" s="4"/>
      <c r="H169" s="4"/>
      <c r="I169" s="4"/>
      <c r="J169" s="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"/>
      <c r="X169" s="1"/>
      <c r="Y169" s="1"/>
      <c r="Z169" s="11"/>
      <c r="AA169" s="101"/>
      <c r="AB169" s="101"/>
      <c r="AC169" s="101"/>
      <c r="AD169" s="101"/>
      <c r="AE169" s="101"/>
      <c r="AF169" s="104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"/>
    </row>
    <row r="170" spans="2:43" x14ac:dyDescent="0.2">
      <c r="B170" s="1"/>
      <c r="C170" s="4"/>
      <c r="D170" s="4"/>
      <c r="E170" s="4"/>
      <c r="F170" s="4"/>
      <c r="G170" s="4"/>
      <c r="H170" s="4"/>
      <c r="I170" s="4"/>
      <c r="J170" s="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"/>
      <c r="X170" s="1"/>
      <c r="Y170" s="1"/>
      <c r="Z170" s="11"/>
      <c r="AA170" s="101"/>
      <c r="AB170" s="101"/>
      <c r="AC170" s="101"/>
      <c r="AD170" s="101"/>
      <c r="AE170" s="101"/>
      <c r="AF170" s="104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"/>
    </row>
    <row r="171" spans="2:43" x14ac:dyDescent="0.2">
      <c r="B171" s="1"/>
      <c r="C171" s="4"/>
      <c r="D171" s="4"/>
      <c r="E171" s="4"/>
      <c r="F171" s="4"/>
      <c r="G171" s="4"/>
      <c r="H171" s="4"/>
      <c r="I171" s="4"/>
      <c r="J171" s="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"/>
      <c r="X171" s="1"/>
      <c r="Y171" s="1"/>
      <c r="Z171" s="11"/>
      <c r="AA171" s="104"/>
      <c r="AB171" s="104"/>
      <c r="AC171" s="104"/>
      <c r="AD171" s="104"/>
      <c r="AE171" s="104"/>
      <c r="AF171" s="104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"/>
    </row>
    <row r="172" spans="2:43" x14ac:dyDescent="0.2">
      <c r="B172" s="1"/>
      <c r="C172" s="4"/>
      <c r="D172" s="134"/>
      <c r="E172" s="134"/>
      <c r="F172" s="134"/>
      <c r="G172" s="134"/>
      <c r="H172" s="134"/>
      <c r="I172" s="134"/>
      <c r="J172" s="134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"/>
      <c r="X172" s="1"/>
      <c r="Y172" s="1"/>
      <c r="Z172" s="11"/>
      <c r="AA172" s="104"/>
      <c r="AB172" s="104"/>
      <c r="AC172" s="104"/>
      <c r="AD172" s="104"/>
      <c r="AE172" s="104"/>
      <c r="AF172" s="107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"/>
    </row>
    <row r="173" spans="2:43" x14ac:dyDescent="0.2">
      <c r="B173" s="1"/>
      <c r="C173" s="4"/>
      <c r="D173" s="4"/>
      <c r="E173" s="4"/>
      <c r="F173" s="4"/>
      <c r="G173" s="4"/>
      <c r="H173" s="4"/>
      <c r="I173" s="4"/>
      <c r="J173" s="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"/>
      <c r="X173" s="1"/>
      <c r="Y173" s="1"/>
      <c r="Z173" s="11"/>
      <c r="AA173" s="104"/>
      <c r="AB173" s="104"/>
      <c r="AC173" s="104"/>
      <c r="AD173" s="104"/>
      <c r="AE173" s="104"/>
      <c r="AF173" s="10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"/>
    </row>
    <row r="174" spans="2:43" x14ac:dyDescent="0.2">
      <c r="B174" s="1"/>
      <c r="C174" s="4"/>
      <c r="D174" s="134"/>
      <c r="E174" s="134"/>
      <c r="F174" s="134"/>
      <c r="G174" s="134"/>
      <c r="H174" s="134"/>
      <c r="I174" s="134"/>
      <c r="J174" s="134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"/>
      <c r="X174" s="1"/>
      <c r="Y174" s="1"/>
      <c r="Z174" s="11"/>
      <c r="AA174" s="104"/>
      <c r="AB174" s="104"/>
      <c r="AC174" s="104"/>
      <c r="AD174" s="104"/>
      <c r="AE174" s="104"/>
      <c r="AF174" s="10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"/>
    </row>
    <row r="175" spans="2:43" x14ac:dyDescent="0.2">
      <c r="B175" s="1"/>
      <c r="C175" s="4"/>
      <c r="D175" s="134"/>
      <c r="E175" s="134"/>
      <c r="F175" s="134"/>
      <c r="G175" s="134"/>
      <c r="H175" s="134"/>
      <c r="I175" s="134"/>
      <c r="J175" s="134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"/>
      <c r="X175" s="1"/>
      <c r="Y175" s="1"/>
      <c r="Z175" s="11"/>
      <c r="AA175" s="104"/>
      <c r="AB175" s="104"/>
      <c r="AC175" s="104"/>
      <c r="AD175" s="104"/>
      <c r="AE175" s="104"/>
      <c r="AF175" s="106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"/>
    </row>
    <row r="176" spans="2:43" x14ac:dyDescent="0.2">
      <c r="B176" s="1"/>
      <c r="C176" s="4"/>
      <c r="D176" s="135"/>
      <c r="E176" s="135"/>
      <c r="F176" s="135"/>
      <c r="G176" s="135"/>
      <c r="H176" s="135"/>
      <c r="I176" s="135"/>
      <c r="J176" s="135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"/>
      <c r="X176" s="1"/>
      <c r="Y176" s="1"/>
      <c r="Z176" s="11"/>
      <c r="AA176" s="107"/>
      <c r="AB176" s="107"/>
      <c r="AC176" s="107"/>
      <c r="AD176" s="107"/>
      <c r="AE176" s="107"/>
      <c r="AF176" s="1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"/>
    </row>
    <row r="177" spans="2:43" ht="15" customHeight="1" x14ac:dyDescent="0.2">
      <c r="B177" s="1"/>
      <c r="C177" s="131"/>
      <c r="D177" s="131"/>
      <c r="E177" s="131"/>
      <c r="F177" s="131"/>
      <c r="G177" s="131"/>
      <c r="H177" s="131"/>
      <c r="I177" s="131"/>
      <c r="J177" s="131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"/>
      <c r="X177" s="1"/>
      <c r="Y177" s="1"/>
      <c r="Z177" s="109"/>
      <c r="AA177" s="109"/>
      <c r="AB177" s="109"/>
      <c r="AC177" s="109"/>
      <c r="AD177" s="109"/>
      <c r="AE177" s="109"/>
      <c r="AF177" s="1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"/>
    </row>
    <row r="178" spans="2:43" ht="15" customHeight="1" x14ac:dyDescent="0.2">
      <c r="B178" s="1"/>
      <c r="C178" s="131"/>
      <c r="D178" s="131"/>
      <c r="E178" s="131"/>
      <c r="F178" s="131"/>
      <c r="G178" s="131"/>
      <c r="H178" s="131"/>
      <c r="I178" s="131"/>
      <c r="J178" s="131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"/>
      <c r="X178" s="1"/>
      <c r="Y178" s="1"/>
      <c r="Z178" s="109"/>
      <c r="AA178" s="109"/>
      <c r="AB178" s="109"/>
      <c r="AC178" s="109"/>
      <c r="AD178" s="109"/>
      <c r="AE178" s="109"/>
      <c r="AF178" s="1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"/>
    </row>
    <row r="179" spans="2:43" ht="15" customHeight="1" x14ac:dyDescent="0.2">
      <c r="B179" s="1"/>
      <c r="C179" s="121"/>
      <c r="D179" s="121"/>
      <c r="E179" s="121"/>
      <c r="F179" s="121"/>
      <c r="G179" s="121"/>
      <c r="H179" s="121"/>
      <c r="I179" s="121"/>
      <c r="J179" s="121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"/>
      <c r="X179" s="1"/>
      <c r="Y179" s="1"/>
      <c r="Z179" s="106"/>
      <c r="AA179" s="106"/>
      <c r="AB179" s="106"/>
      <c r="AC179" s="106"/>
      <c r="AD179" s="106"/>
      <c r="AE179" s="106"/>
      <c r="AF179" s="1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"/>
    </row>
    <row r="180" spans="2:43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03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2:43" x14ac:dyDescent="0.2">
      <c r="B181" s="1"/>
      <c r="C181" s="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03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2:43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05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"/>
    </row>
    <row r="183" spans="2:43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03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"/>
    </row>
    <row r="184" spans="2:43" x14ac:dyDescent="0.2">
      <c r="B184" s="1"/>
      <c r="C184" s="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03"/>
      <c r="AA184" s="103"/>
      <c r="AB184" s="103"/>
      <c r="AC184" s="103"/>
      <c r="AD184" s="103"/>
      <c r="AE184" s="103"/>
      <c r="AF184" s="103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"/>
    </row>
    <row r="185" spans="2:43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03"/>
      <c r="AA185" s="103"/>
      <c r="AB185" s="103"/>
      <c r="AC185" s="103"/>
      <c r="AD185" s="103"/>
      <c r="AE185" s="103"/>
      <c r="AF185" s="103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"/>
    </row>
    <row r="186" spans="2:43" ht="14.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05"/>
      <c r="AA186" s="105"/>
      <c r="AB186" s="105"/>
      <c r="AC186" s="105"/>
      <c r="AD186" s="105"/>
      <c r="AE186" s="105"/>
      <c r="AF186" s="103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"/>
    </row>
    <row r="187" spans="2:43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/>
      <c r="AA187" s="103"/>
      <c r="AB187" s="103"/>
      <c r="AC187" s="103"/>
      <c r="AD187" s="103"/>
      <c r="AE187" s="103"/>
      <c r="AF187" s="103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"/>
    </row>
    <row r="188" spans="2:43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/>
      <c r="AA188" s="103"/>
      <c r="AB188" s="103"/>
      <c r="AC188" s="103"/>
      <c r="AD188" s="103"/>
      <c r="AE188" s="103"/>
      <c r="AF188" s="103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"/>
    </row>
    <row r="189" spans="2:43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/>
      <c r="AA189" s="103"/>
      <c r="AB189" s="103"/>
      <c r="AC189" s="103"/>
      <c r="AD189" s="103"/>
      <c r="AE189" s="103"/>
      <c r="AF189" s="10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"/>
    </row>
    <row r="190" spans="2:43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/>
      <c r="AA190" s="103"/>
      <c r="AB190" s="103"/>
      <c r="AC190" s="103"/>
      <c r="AD190" s="103"/>
      <c r="AE190" s="103"/>
      <c r="AF190" s="108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"/>
    </row>
    <row r="191" spans="2:43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/>
      <c r="AA191" s="103"/>
      <c r="AB191" s="103"/>
      <c r="AC191" s="103"/>
      <c r="AD191" s="103"/>
      <c r="AE191" s="103"/>
      <c r="AF191" s="108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"/>
    </row>
    <row r="192" spans="2:43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/>
      <c r="AA192" s="103"/>
      <c r="AB192" s="103"/>
      <c r="AC192" s="103"/>
      <c r="AD192" s="103"/>
      <c r="AE192" s="103"/>
      <c r="AF192" s="105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"/>
    </row>
    <row r="193" spans="2:43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/>
      <c r="AA193" s="102"/>
      <c r="AB193" s="102"/>
      <c r="AC193" s="102"/>
      <c r="AD193" s="102"/>
      <c r="AE193" s="102"/>
      <c r="AF193" s="1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"/>
    </row>
    <row r="194" spans="2:43" ht="14.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08"/>
      <c r="AA194" s="108"/>
      <c r="AB194" s="108"/>
      <c r="AC194" s="108"/>
      <c r="AD194" s="108"/>
      <c r="AE194" s="108"/>
      <c r="AF194" s="1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"/>
    </row>
    <row r="195" spans="2:43" ht="14.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08"/>
      <c r="AA195" s="108"/>
      <c r="AB195" s="108"/>
      <c r="AC195" s="108"/>
      <c r="AD195" s="108"/>
      <c r="AE195" s="108"/>
      <c r="AF195" s="1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"/>
    </row>
    <row r="196" spans="2:43" ht="14.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05"/>
      <c r="AA196" s="105"/>
      <c r="AB196" s="105"/>
      <c r="AC196" s="105"/>
      <c r="AD196" s="105"/>
      <c r="AE196" s="105"/>
      <c r="AF196" s="1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"/>
    </row>
    <row r="197" spans="2:43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2:43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2:43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2:43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2:43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2:43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2:43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2:43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2:43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2:43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2:43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2:43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2:43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2:43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2:43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2:43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2:43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2:43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2:43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2:43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2:43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2:43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2:43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2:43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2:43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2:43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2:43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2:43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2:43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2:43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2:43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2:43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2:43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2:43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2:43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2:43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2:43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2:43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2:43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2:43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2:43" x14ac:dyDescent="0.2">
      <c r="AG237" s="1"/>
      <c r="AH237" s="1"/>
      <c r="AI237" s="1"/>
      <c r="AJ237" s="1"/>
      <c r="AK237" s="1"/>
      <c r="AL237" s="1"/>
      <c r="AM237" s="1"/>
      <c r="AN237" s="1"/>
    </row>
    <row r="238" spans="2:43" x14ac:dyDescent="0.2">
      <c r="AG238" s="1"/>
      <c r="AH238" s="1"/>
      <c r="AI238" s="1"/>
      <c r="AJ238" s="1"/>
      <c r="AK238" s="1"/>
      <c r="AL238" s="1"/>
      <c r="AM238" s="1"/>
      <c r="AN238" s="1"/>
    </row>
    <row r="239" spans="2:43" x14ac:dyDescent="0.2">
      <c r="AG239" s="1"/>
      <c r="AH239" s="1"/>
      <c r="AI239" s="1"/>
      <c r="AJ239" s="1"/>
      <c r="AK239" s="1"/>
      <c r="AL239" s="1"/>
      <c r="AM239" s="1"/>
      <c r="AN239" s="1"/>
    </row>
    <row r="240" spans="2:43" x14ac:dyDescent="0.2">
      <c r="AG240" s="1"/>
      <c r="AH240" s="1"/>
      <c r="AI240" s="1"/>
      <c r="AJ240" s="1"/>
      <c r="AK240" s="1"/>
      <c r="AL240" s="1"/>
      <c r="AM240" s="1"/>
      <c r="AN240" s="1"/>
    </row>
    <row r="241" spans="33:40" x14ac:dyDescent="0.2">
      <c r="AG241" s="1"/>
      <c r="AH241" s="1"/>
      <c r="AI241" s="1"/>
      <c r="AJ241" s="1"/>
      <c r="AK241" s="1"/>
      <c r="AL241" s="1"/>
      <c r="AM241" s="1"/>
      <c r="AN241" s="1"/>
    </row>
    <row r="242" spans="33:40" x14ac:dyDescent="0.2">
      <c r="AG242" s="1"/>
      <c r="AH242" s="1"/>
      <c r="AI242" s="1"/>
      <c r="AJ242" s="1"/>
      <c r="AK242" s="1"/>
      <c r="AL242" s="1"/>
      <c r="AM242" s="1"/>
      <c r="AN242" s="1"/>
    </row>
    <row r="243" spans="33:40" x14ac:dyDescent="0.2">
      <c r="AG243" s="1"/>
      <c r="AH243" s="1"/>
      <c r="AI243" s="1"/>
      <c r="AJ243" s="1"/>
      <c r="AK243" s="1"/>
      <c r="AL243" s="1"/>
      <c r="AM243" s="1"/>
      <c r="AN243" s="1"/>
    </row>
    <row r="244" spans="33:40" x14ac:dyDescent="0.2">
      <c r="AG244" s="1"/>
      <c r="AH244" s="1"/>
      <c r="AI244" s="1"/>
      <c r="AJ244" s="1"/>
      <c r="AK244" s="1"/>
      <c r="AL244" s="1"/>
      <c r="AM244" s="1"/>
      <c r="AN244" s="1"/>
    </row>
    <row r="245" spans="33:40" x14ac:dyDescent="0.2">
      <c r="AG245" s="1"/>
      <c r="AH245" s="1"/>
      <c r="AI245" s="1"/>
      <c r="AJ245" s="1"/>
      <c r="AK245" s="1"/>
      <c r="AL245" s="1"/>
      <c r="AM245" s="1"/>
      <c r="AN245" s="1"/>
    </row>
    <row r="246" spans="33:40" x14ac:dyDescent="0.2">
      <c r="AG246" s="1"/>
      <c r="AH246" s="1"/>
      <c r="AI246" s="1"/>
      <c r="AJ246" s="1"/>
      <c r="AK246" s="1"/>
      <c r="AL246" s="1"/>
      <c r="AM246" s="1"/>
      <c r="AN246" s="1"/>
    </row>
    <row r="247" spans="33:40" x14ac:dyDescent="0.2">
      <c r="AG247" s="1"/>
      <c r="AH247" s="1"/>
      <c r="AI247" s="1"/>
      <c r="AJ247" s="1"/>
      <c r="AK247" s="1"/>
      <c r="AL247" s="1"/>
      <c r="AM247" s="1"/>
      <c r="AN247" s="1"/>
    </row>
    <row r="248" spans="33:40" x14ac:dyDescent="0.2">
      <c r="AG248" s="1"/>
      <c r="AH248" s="1"/>
      <c r="AI248" s="1"/>
      <c r="AJ248" s="1"/>
      <c r="AK248" s="1"/>
      <c r="AL248" s="1"/>
      <c r="AM248" s="1"/>
      <c r="AN248" s="1"/>
    </row>
    <row r="249" spans="33:40" x14ac:dyDescent="0.2">
      <c r="AG249" s="1"/>
      <c r="AH249" s="1"/>
      <c r="AI249" s="1"/>
      <c r="AJ249" s="1"/>
      <c r="AK249" s="1"/>
      <c r="AL249" s="1"/>
      <c r="AM249" s="1"/>
      <c r="AN249" s="1"/>
    </row>
    <row r="250" spans="33:40" x14ac:dyDescent="0.2">
      <c r="AG250" s="1"/>
      <c r="AH250" s="1"/>
      <c r="AI250" s="1"/>
      <c r="AJ250" s="1"/>
      <c r="AK250" s="1"/>
      <c r="AL250" s="1"/>
      <c r="AM250" s="1"/>
      <c r="AN250" s="1"/>
    </row>
    <row r="251" spans="33:40" x14ac:dyDescent="0.2">
      <c r="AG251" s="1"/>
      <c r="AH251" s="1"/>
      <c r="AI251" s="1"/>
      <c r="AJ251" s="1"/>
      <c r="AK251" s="1"/>
      <c r="AL251" s="1"/>
      <c r="AM251" s="1"/>
      <c r="AN251" s="1"/>
    </row>
    <row r="252" spans="33:40" x14ac:dyDescent="0.2">
      <c r="AG252" s="1"/>
      <c r="AH252" s="1"/>
      <c r="AI252" s="1"/>
      <c r="AJ252" s="1"/>
      <c r="AK252" s="1"/>
      <c r="AL252" s="1"/>
      <c r="AM252" s="1"/>
      <c r="AN252" s="1"/>
    </row>
    <row r="253" spans="33:40" x14ac:dyDescent="0.2">
      <c r="AG253" s="1"/>
      <c r="AH253" s="1"/>
      <c r="AI253" s="1"/>
      <c r="AJ253" s="1"/>
      <c r="AK253" s="1"/>
      <c r="AL253" s="1"/>
      <c r="AM253" s="1"/>
      <c r="AN253" s="1"/>
    </row>
    <row r="254" spans="33:40" x14ac:dyDescent="0.2">
      <c r="AG254" s="1"/>
      <c r="AH254" s="1"/>
      <c r="AI254" s="1"/>
      <c r="AJ254" s="1"/>
      <c r="AK254" s="1"/>
      <c r="AL254" s="1"/>
      <c r="AM254" s="1"/>
      <c r="AN254" s="1"/>
    </row>
    <row r="255" spans="33:40" x14ac:dyDescent="0.2">
      <c r="AG255" s="1"/>
      <c r="AH255" s="1"/>
      <c r="AI255" s="1"/>
      <c r="AJ255" s="1"/>
      <c r="AK255" s="1"/>
      <c r="AL255" s="1"/>
      <c r="AM255" s="1"/>
      <c r="AN255" s="1"/>
    </row>
    <row r="256" spans="33:40" x14ac:dyDescent="0.2">
      <c r="AG256" s="1"/>
      <c r="AH256" s="1"/>
      <c r="AI256" s="1"/>
      <c r="AJ256" s="1"/>
      <c r="AK256" s="1"/>
      <c r="AL256" s="1"/>
      <c r="AM256" s="1"/>
      <c r="AN256" s="1"/>
    </row>
  </sheetData>
  <mergeCells count="311">
    <mergeCell ref="B19:AD19"/>
    <mergeCell ref="B67:AF67"/>
    <mergeCell ref="AK69:AP69"/>
    <mergeCell ref="AK70:AP70"/>
    <mergeCell ref="AK71:AP71"/>
    <mergeCell ref="AK75:AP75"/>
    <mergeCell ref="AK76:AP76"/>
    <mergeCell ref="AK77:AP77"/>
    <mergeCell ref="B73:AE73"/>
    <mergeCell ref="AK15:AP15"/>
    <mergeCell ref="AK16:AP16"/>
    <mergeCell ref="AK17:AP17"/>
    <mergeCell ref="AK21:AP21"/>
    <mergeCell ref="AK22:AP22"/>
    <mergeCell ref="AK23:AP23"/>
    <mergeCell ref="AO97:AQ97"/>
    <mergeCell ref="P99:U99"/>
    <mergeCell ref="V99:Y99"/>
    <mergeCell ref="AI99:AL99"/>
    <mergeCell ref="K98:N98"/>
    <mergeCell ref="D110:I110"/>
    <mergeCell ref="J110:M110"/>
    <mergeCell ref="Q110:V110"/>
    <mergeCell ref="W110:Z110"/>
    <mergeCell ref="AJ110:AM110"/>
    <mergeCell ref="D109:M109"/>
    <mergeCell ref="Q109:Z109"/>
    <mergeCell ref="U98:X98"/>
    <mergeCell ref="G103:L103"/>
    <mergeCell ref="G104:L104"/>
    <mergeCell ref="G105:L105"/>
    <mergeCell ref="G106:L106"/>
    <mergeCell ref="M103:P103"/>
    <mergeCell ref="M104:P104"/>
    <mergeCell ref="M105:P105"/>
    <mergeCell ref="M106:P106"/>
    <mergeCell ref="AI95:AL95"/>
    <mergeCell ref="AI96:AL96"/>
    <mergeCell ref="AI97:AL97"/>
    <mergeCell ref="AK81:AP81"/>
    <mergeCell ref="AK82:AP82"/>
    <mergeCell ref="AK83:AP83"/>
    <mergeCell ref="B79:AF79"/>
    <mergeCell ref="P95:U95"/>
    <mergeCell ref="V95:Y95"/>
    <mergeCell ref="P96:U96"/>
    <mergeCell ref="V96:Y96"/>
    <mergeCell ref="P97:U97"/>
    <mergeCell ref="V97:Y97"/>
    <mergeCell ref="C93:L93"/>
    <mergeCell ref="C94:H94"/>
    <mergeCell ref="C95:H95"/>
    <mergeCell ref="C96:H96"/>
    <mergeCell ref="C97:H97"/>
    <mergeCell ref="I94:L94"/>
    <mergeCell ref="I95:L95"/>
    <mergeCell ref="I96:L96"/>
    <mergeCell ref="I97:L97"/>
    <mergeCell ref="B10:K10"/>
    <mergeCell ref="B37:AF37"/>
    <mergeCell ref="J88:K88"/>
    <mergeCell ref="J89:K89"/>
    <mergeCell ref="B86:K86"/>
    <mergeCell ref="B43:AE43"/>
    <mergeCell ref="B49:AF49"/>
    <mergeCell ref="B55:AF55"/>
    <mergeCell ref="B61:AE61"/>
    <mergeCell ref="B25:AF25"/>
    <mergeCell ref="B31:AE31"/>
    <mergeCell ref="B13:AF13"/>
    <mergeCell ref="G102:P102"/>
    <mergeCell ref="C99:H99"/>
    <mergeCell ref="I99:L99"/>
    <mergeCell ref="C133:T133"/>
    <mergeCell ref="C134:T134"/>
    <mergeCell ref="C135:T135"/>
    <mergeCell ref="AG143:AP143"/>
    <mergeCell ref="K144:N144"/>
    <mergeCell ref="O144:R144"/>
    <mergeCell ref="S144:V144"/>
    <mergeCell ref="AG144:AH144"/>
    <mergeCell ref="AI144:AL144"/>
    <mergeCell ref="AM144:AP144"/>
    <mergeCell ref="C136:T136"/>
    <mergeCell ref="C137:T137"/>
    <mergeCell ref="C138:T138"/>
    <mergeCell ref="U138:X138"/>
    <mergeCell ref="C140:X140"/>
    <mergeCell ref="B143:I143"/>
    <mergeCell ref="K143:V143"/>
    <mergeCell ref="AI145:AL145"/>
    <mergeCell ref="AM145:AP145"/>
    <mergeCell ref="C146:J146"/>
    <mergeCell ref="K146:N146"/>
    <mergeCell ref="O146:R146"/>
    <mergeCell ref="S146:V146"/>
    <mergeCell ref="AG146:AH146"/>
    <mergeCell ref="AI146:AL146"/>
    <mergeCell ref="AM146:AP146"/>
    <mergeCell ref="C145:J145"/>
    <mergeCell ref="K145:N145"/>
    <mergeCell ref="O145:R145"/>
    <mergeCell ref="S145:V145"/>
    <mergeCell ref="AG145:AH145"/>
    <mergeCell ref="D151:J151"/>
    <mergeCell ref="K151:N151"/>
    <mergeCell ref="O151:R151"/>
    <mergeCell ref="S151:V151"/>
    <mergeCell ref="C147:V147"/>
    <mergeCell ref="D148:J148"/>
    <mergeCell ref="K148:N148"/>
    <mergeCell ref="O148:R148"/>
    <mergeCell ref="S148:V148"/>
    <mergeCell ref="AG148:AH148"/>
    <mergeCell ref="AI148:AL148"/>
    <mergeCell ref="AM148:AP148"/>
    <mergeCell ref="AG151:AH151"/>
    <mergeCell ref="AI151:AL151"/>
    <mergeCell ref="AM151:AP151"/>
    <mergeCell ref="D152:J152"/>
    <mergeCell ref="K152:N152"/>
    <mergeCell ref="O152:R152"/>
    <mergeCell ref="S152:V152"/>
    <mergeCell ref="AG152:AH152"/>
    <mergeCell ref="AI152:AL152"/>
    <mergeCell ref="AM152:AP152"/>
    <mergeCell ref="D153:J153"/>
    <mergeCell ref="K153:N153"/>
    <mergeCell ref="O153:R153"/>
    <mergeCell ref="S153:V153"/>
    <mergeCell ref="AG153:AH153"/>
    <mergeCell ref="AI153:AL153"/>
    <mergeCell ref="AM153:AP153"/>
    <mergeCell ref="AI154:AL154"/>
    <mergeCell ref="AM154:AP154"/>
    <mergeCell ref="C155:J155"/>
    <mergeCell ref="K155:N155"/>
    <mergeCell ref="O155:R155"/>
    <mergeCell ref="S155:V155"/>
    <mergeCell ref="AG155:AH155"/>
    <mergeCell ref="AI155:AL155"/>
    <mergeCell ref="AM155:AP155"/>
    <mergeCell ref="D154:J154"/>
    <mergeCell ref="K154:N154"/>
    <mergeCell ref="O154:R154"/>
    <mergeCell ref="S154:V154"/>
    <mergeCell ref="AG154:AH154"/>
    <mergeCell ref="C157:J157"/>
    <mergeCell ref="K157:N157"/>
    <mergeCell ref="O157:R157"/>
    <mergeCell ref="S157:V157"/>
    <mergeCell ref="AG157:AH157"/>
    <mergeCell ref="AI157:AL157"/>
    <mergeCell ref="AM157:AP157"/>
    <mergeCell ref="C156:J156"/>
    <mergeCell ref="K156:N156"/>
    <mergeCell ref="O156:R156"/>
    <mergeCell ref="S156:V156"/>
    <mergeCell ref="AG156:AH156"/>
    <mergeCell ref="K159:V159"/>
    <mergeCell ref="AG159:AP159"/>
    <mergeCell ref="K160:N160"/>
    <mergeCell ref="O160:R160"/>
    <mergeCell ref="S160:V160"/>
    <mergeCell ref="AG160:AH160"/>
    <mergeCell ref="AI160:AL160"/>
    <mergeCell ref="AM160:AP160"/>
    <mergeCell ref="AI156:AL156"/>
    <mergeCell ref="AM156:AP156"/>
    <mergeCell ref="AI161:AL161"/>
    <mergeCell ref="AM161:AP161"/>
    <mergeCell ref="C162:J162"/>
    <mergeCell ref="K162:N162"/>
    <mergeCell ref="O162:R162"/>
    <mergeCell ref="S162:V162"/>
    <mergeCell ref="AG162:AH162"/>
    <mergeCell ref="AI162:AL162"/>
    <mergeCell ref="AM162:AP162"/>
    <mergeCell ref="C161:J161"/>
    <mergeCell ref="K161:N161"/>
    <mergeCell ref="O161:R161"/>
    <mergeCell ref="S161:V161"/>
    <mergeCell ref="AG161:AH161"/>
    <mergeCell ref="C163:V163"/>
    <mergeCell ref="D164:J164"/>
    <mergeCell ref="K164:N164"/>
    <mergeCell ref="O164:R164"/>
    <mergeCell ref="S164:V164"/>
    <mergeCell ref="AG164:AH164"/>
    <mergeCell ref="AI164:AL164"/>
    <mergeCell ref="AM164:AP164"/>
    <mergeCell ref="D172:J172"/>
    <mergeCell ref="K172:N172"/>
    <mergeCell ref="O172:R172"/>
    <mergeCell ref="S172:V172"/>
    <mergeCell ref="AG172:AH172"/>
    <mergeCell ref="AI172:AL172"/>
    <mergeCell ref="AM172:AP172"/>
    <mergeCell ref="AG173:AH173"/>
    <mergeCell ref="AI173:AL173"/>
    <mergeCell ref="AM173:AP173"/>
    <mergeCell ref="AG171:AH171"/>
    <mergeCell ref="AI171:AL171"/>
    <mergeCell ref="AM171:AP171"/>
    <mergeCell ref="AI174:AL174"/>
    <mergeCell ref="AM174:AP174"/>
    <mergeCell ref="D175:J175"/>
    <mergeCell ref="K175:N175"/>
    <mergeCell ref="O175:R175"/>
    <mergeCell ref="S175:V175"/>
    <mergeCell ref="AG175:AH175"/>
    <mergeCell ref="AI175:AL175"/>
    <mergeCell ref="AM175:AP175"/>
    <mergeCell ref="D174:J174"/>
    <mergeCell ref="K174:N174"/>
    <mergeCell ref="O174:R174"/>
    <mergeCell ref="S174:V174"/>
    <mergeCell ref="AG174:AH174"/>
    <mergeCell ref="AI176:AL176"/>
    <mergeCell ref="AM176:AP176"/>
    <mergeCell ref="C177:J177"/>
    <mergeCell ref="K177:N177"/>
    <mergeCell ref="O177:R177"/>
    <mergeCell ref="S177:V177"/>
    <mergeCell ref="AG177:AH177"/>
    <mergeCell ref="AI177:AL177"/>
    <mergeCell ref="AM177:AP177"/>
    <mergeCell ref="D176:J176"/>
    <mergeCell ref="K176:N176"/>
    <mergeCell ref="O176:R176"/>
    <mergeCell ref="S176:V176"/>
    <mergeCell ref="AG176:AH176"/>
    <mergeCell ref="C179:J179"/>
    <mergeCell ref="K179:N179"/>
    <mergeCell ref="O179:R179"/>
    <mergeCell ref="S179:V179"/>
    <mergeCell ref="AG179:AH179"/>
    <mergeCell ref="AI179:AL179"/>
    <mergeCell ref="AM179:AP179"/>
    <mergeCell ref="C178:J178"/>
    <mergeCell ref="K178:N178"/>
    <mergeCell ref="O178:R178"/>
    <mergeCell ref="S178:V178"/>
    <mergeCell ref="AG178:AH178"/>
    <mergeCell ref="AG182:AP182"/>
    <mergeCell ref="AG183:AH183"/>
    <mergeCell ref="AI183:AL183"/>
    <mergeCell ref="AM183:AP183"/>
    <mergeCell ref="AG184:AH184"/>
    <mergeCell ref="AI184:AL184"/>
    <mergeCell ref="AM184:AP184"/>
    <mergeCell ref="AI178:AL178"/>
    <mergeCell ref="AM178:AP178"/>
    <mergeCell ref="AG185:AH185"/>
    <mergeCell ref="AI185:AL185"/>
    <mergeCell ref="AM185:AP185"/>
    <mergeCell ref="AG187:AH187"/>
    <mergeCell ref="AI187:AL187"/>
    <mergeCell ref="AM187:AP187"/>
    <mergeCell ref="AG190:AH190"/>
    <mergeCell ref="AI190:AL190"/>
    <mergeCell ref="AM190:AP190"/>
    <mergeCell ref="AG191:AH191"/>
    <mergeCell ref="AI191:AL191"/>
    <mergeCell ref="AM191:AP191"/>
    <mergeCell ref="AG188:AH188"/>
    <mergeCell ref="AI188:AL188"/>
    <mergeCell ref="AM188:AP188"/>
    <mergeCell ref="AG189:AH189"/>
    <mergeCell ref="AI189:AL189"/>
    <mergeCell ref="AM189:AP189"/>
    <mergeCell ref="AG196:AH196"/>
    <mergeCell ref="AI196:AL196"/>
    <mergeCell ref="AM196:AP196"/>
    <mergeCell ref="B87:I87"/>
    <mergeCell ref="B88:I88"/>
    <mergeCell ref="B89:I89"/>
    <mergeCell ref="J87:K87"/>
    <mergeCell ref="AG194:AH194"/>
    <mergeCell ref="AI194:AL194"/>
    <mergeCell ref="AM194:AP194"/>
    <mergeCell ref="AG195:AH195"/>
    <mergeCell ref="AI195:AL195"/>
    <mergeCell ref="AM195:AP195"/>
    <mergeCell ref="AG192:AH192"/>
    <mergeCell ref="AI192:AL192"/>
    <mergeCell ref="AM192:AP192"/>
    <mergeCell ref="AG193:AH193"/>
    <mergeCell ref="AI193:AL193"/>
    <mergeCell ref="AM193:AP193"/>
    <mergeCell ref="AK27:AP27"/>
    <mergeCell ref="AK28:AP28"/>
    <mergeCell ref="AK29:AP29"/>
    <mergeCell ref="AK33:AP33"/>
    <mergeCell ref="AK34:AP34"/>
    <mergeCell ref="AK35:AP35"/>
    <mergeCell ref="AK63:AP63"/>
    <mergeCell ref="AK64:AP64"/>
    <mergeCell ref="AK65:AP65"/>
    <mergeCell ref="AK39:AP39"/>
    <mergeCell ref="AK40:AP40"/>
    <mergeCell ref="AK41:AP41"/>
    <mergeCell ref="AK45:AP45"/>
    <mergeCell ref="AK46:AP46"/>
    <mergeCell ref="AK47:AP47"/>
    <mergeCell ref="AK51:AP51"/>
    <mergeCell ref="AK52:AP52"/>
    <mergeCell ref="AK53:AP53"/>
    <mergeCell ref="AK57:AP57"/>
    <mergeCell ref="AK58:AP58"/>
    <mergeCell ref="AK59:AP5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CAD7-EC51-473D-97D1-9B698BDA137B}">
  <dimension ref="B8:BA38"/>
  <sheetViews>
    <sheetView zoomScaleNormal="86" workbookViewId="0">
      <selection activeCell="AG25" sqref="AG25"/>
    </sheetView>
  </sheetViews>
  <sheetFormatPr baseColWidth="10" defaultColWidth="11.5" defaultRowHeight="15" x14ac:dyDescent="0.2"/>
  <cols>
    <col min="1" max="1" width="8.6640625" style="1" customWidth="1"/>
    <col min="2" max="3" width="3" style="1" bestFit="1" customWidth="1"/>
    <col min="4" max="5" width="3" style="1" customWidth="1"/>
    <col min="6" max="6" width="3" style="1" bestFit="1" customWidth="1"/>
    <col min="7" max="7" width="7.1640625" style="1" customWidth="1"/>
    <col min="8" max="8" width="2.83203125" style="1" customWidth="1"/>
    <col min="9" max="9" width="4.5" style="1" customWidth="1"/>
    <col min="10" max="10" width="7" style="1" customWidth="1"/>
    <col min="11" max="11" width="7.33203125" style="1" customWidth="1"/>
    <col min="12" max="12" width="3" style="1" bestFit="1" customWidth="1"/>
    <col min="13" max="13" width="12.83203125" style="1" customWidth="1"/>
    <col min="14" max="14" width="3.6640625" style="1" customWidth="1"/>
    <col min="15" max="15" width="2.6640625" style="1" customWidth="1"/>
    <col min="16" max="16" width="3.5" style="1" customWidth="1"/>
    <col min="17" max="17" width="4.1640625" style="1" customWidth="1"/>
    <col min="18" max="18" width="2.6640625" style="1" customWidth="1"/>
    <col min="19" max="19" width="3" style="1" customWidth="1"/>
    <col min="20" max="20" width="3.5" style="1" customWidth="1"/>
    <col min="21" max="22" width="3.33203125" style="1" customWidth="1"/>
    <col min="23" max="23" width="3.5" style="1" customWidth="1"/>
    <col min="24" max="24" width="3.1640625" style="1" customWidth="1"/>
    <col min="25" max="25" width="2" style="1" customWidth="1"/>
    <col min="26" max="26" width="13.1640625" style="1" customWidth="1"/>
    <col min="27" max="28" width="11.5" style="1"/>
    <col min="29" max="29" width="3" style="1" bestFit="1" customWidth="1"/>
    <col min="30" max="31" width="3" style="1" customWidth="1"/>
    <col min="32" max="32" width="3" style="1" bestFit="1" customWidth="1"/>
    <col min="33" max="33" width="7.1640625" style="1" customWidth="1"/>
    <col min="34" max="34" width="2.83203125" style="1" customWidth="1"/>
    <col min="35" max="35" width="4.5" style="1" customWidth="1"/>
    <col min="36" max="36" width="7" style="1" customWidth="1"/>
    <col min="37" max="37" width="7.33203125" style="1" customWidth="1"/>
    <col min="38" max="38" width="3" style="1" bestFit="1" customWidth="1"/>
    <col min="39" max="39" width="12.83203125" style="1" customWidth="1"/>
    <col min="40" max="40" width="3.6640625" style="1" customWidth="1"/>
    <col min="41" max="41" width="2.6640625" style="1" customWidth="1"/>
    <col min="42" max="42" width="3.5" style="1" customWidth="1"/>
    <col min="43" max="43" width="4.1640625" style="1" customWidth="1"/>
    <col min="44" max="44" width="2.6640625" style="1" customWidth="1"/>
    <col min="45" max="45" width="3" style="1" customWidth="1"/>
    <col min="46" max="46" width="3.5" style="1" customWidth="1"/>
    <col min="47" max="48" width="3.33203125" style="1" customWidth="1"/>
    <col min="49" max="49" width="3.5" style="1" customWidth="1"/>
    <col min="50" max="50" width="3.1640625" style="1" customWidth="1"/>
    <col min="51" max="51" width="2" style="1" customWidth="1"/>
    <col min="52" max="52" width="4.83203125" style="27" customWidth="1"/>
    <col min="53" max="16384" width="11.5" style="1"/>
  </cols>
  <sheetData>
    <row r="8" spans="2:53" ht="16" thickBot="1" x14ac:dyDescent="0.25"/>
    <row r="9" spans="2:53" ht="16" thickBot="1" x14ac:dyDescent="0.25">
      <c r="B9" s="355" t="s">
        <v>88</v>
      </c>
      <c r="C9" s="356"/>
      <c r="D9" s="356"/>
      <c r="E9" s="356"/>
      <c r="F9" s="356"/>
      <c r="G9" s="356"/>
      <c r="H9" s="356"/>
      <c r="I9" s="356"/>
      <c r="J9" s="357"/>
    </row>
    <row r="10" spans="2:53" x14ac:dyDescent="0.2">
      <c r="B10" s="1" t="s">
        <v>81</v>
      </c>
    </row>
    <row r="11" spans="2:53" ht="16" thickBot="1" x14ac:dyDescent="0.25"/>
    <row r="12" spans="2:53" ht="16" thickTop="1" x14ac:dyDescent="0.2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24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9"/>
      <c r="BA12" s="27"/>
    </row>
    <row r="13" spans="2:53" ht="16" thickBot="1" x14ac:dyDescent="0.25">
      <c r="B13" s="20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5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1"/>
    </row>
    <row r="14" spans="2:53" ht="17" thickBot="1" x14ac:dyDescent="0.25">
      <c r="B14" s="20"/>
      <c r="C14" s="27"/>
      <c r="D14" s="309" t="s">
        <v>89</v>
      </c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1"/>
      <c r="Z14" s="27"/>
      <c r="AA14" s="25"/>
      <c r="AB14" s="27"/>
      <c r="AC14" s="27"/>
      <c r="AD14" s="309" t="s">
        <v>90</v>
      </c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1"/>
      <c r="AZ14" s="21"/>
    </row>
    <row r="15" spans="2:53" x14ac:dyDescent="0.2">
      <c r="B15" s="20"/>
      <c r="C15" s="27"/>
      <c r="D15" s="279" t="s">
        <v>53</v>
      </c>
      <c r="E15" s="280"/>
      <c r="F15" s="280"/>
      <c r="G15" s="280"/>
      <c r="H15" s="280"/>
      <c r="I15" s="280"/>
      <c r="J15" s="280"/>
      <c r="K15" s="280"/>
      <c r="L15" s="280"/>
      <c r="M15" s="281"/>
      <c r="N15" s="243" t="s">
        <v>9</v>
      </c>
      <c r="O15" s="243"/>
      <c r="P15" s="243"/>
      <c r="Q15" s="244"/>
      <c r="R15" s="245" t="s">
        <v>10</v>
      </c>
      <c r="S15" s="243"/>
      <c r="T15" s="243"/>
      <c r="U15" s="244"/>
      <c r="V15" s="245" t="s">
        <v>11</v>
      </c>
      <c r="W15" s="243"/>
      <c r="X15" s="243"/>
      <c r="Y15" s="246"/>
      <c r="Z15" s="27"/>
      <c r="AA15" s="25"/>
      <c r="AB15" s="27"/>
      <c r="AC15" s="27"/>
      <c r="AD15" s="279" t="s">
        <v>53</v>
      </c>
      <c r="AE15" s="280"/>
      <c r="AF15" s="280"/>
      <c r="AG15" s="280"/>
      <c r="AH15" s="280"/>
      <c r="AI15" s="280"/>
      <c r="AJ15" s="280"/>
      <c r="AK15" s="280"/>
      <c r="AL15" s="280"/>
      <c r="AM15" s="281"/>
      <c r="AN15" s="243" t="s">
        <v>9</v>
      </c>
      <c r="AO15" s="243"/>
      <c r="AP15" s="243"/>
      <c r="AQ15" s="244"/>
      <c r="AR15" s="245" t="s">
        <v>10</v>
      </c>
      <c r="AS15" s="243"/>
      <c r="AT15" s="243"/>
      <c r="AU15" s="244"/>
      <c r="AV15" s="245" t="s">
        <v>11</v>
      </c>
      <c r="AW15" s="243"/>
      <c r="AX15" s="243"/>
      <c r="AY15" s="246"/>
      <c r="AZ15" s="21"/>
    </row>
    <row r="16" spans="2:53" x14ac:dyDescent="0.2">
      <c r="B16" s="20"/>
      <c r="C16" s="27"/>
      <c r="D16" s="264" t="s">
        <v>8</v>
      </c>
      <c r="E16" s="265"/>
      <c r="F16" s="265"/>
      <c r="G16" s="265"/>
      <c r="H16" s="265"/>
      <c r="I16" s="265"/>
      <c r="J16" s="265"/>
      <c r="K16" s="265"/>
      <c r="L16" s="265"/>
      <c r="M16" s="266"/>
      <c r="N16" s="185">
        <f>Planning!J87</f>
        <v>125.19999999999999</v>
      </c>
      <c r="O16" s="185"/>
      <c r="P16" s="185"/>
      <c r="Q16" s="270"/>
      <c r="R16" s="272">
        <f>Planning!J88</f>
        <v>161.80000000000001</v>
      </c>
      <c r="S16" s="185"/>
      <c r="T16" s="185"/>
      <c r="U16" s="270"/>
      <c r="V16" s="272">
        <f>Planning!J89</f>
        <v>198.4</v>
      </c>
      <c r="W16" s="185"/>
      <c r="X16" s="185"/>
      <c r="Y16" s="269"/>
      <c r="Z16" s="27"/>
      <c r="AA16" s="25"/>
      <c r="AB16" s="27"/>
      <c r="AC16" s="27"/>
      <c r="AD16" s="264" t="s">
        <v>8</v>
      </c>
      <c r="AE16" s="265"/>
      <c r="AF16" s="265"/>
      <c r="AG16" s="265"/>
      <c r="AH16" s="265"/>
      <c r="AI16" s="265"/>
      <c r="AJ16" s="265"/>
      <c r="AK16" s="265"/>
      <c r="AL16" s="265"/>
      <c r="AM16" s="266"/>
      <c r="AN16" s="185">
        <f>Planning!J87</f>
        <v>125.19999999999999</v>
      </c>
      <c r="AO16" s="185"/>
      <c r="AP16" s="185"/>
      <c r="AQ16" s="270"/>
      <c r="AR16" s="272">
        <f>Planning!J88</f>
        <v>161.80000000000001</v>
      </c>
      <c r="AS16" s="185"/>
      <c r="AT16" s="185"/>
      <c r="AU16" s="270"/>
      <c r="AV16" s="272">
        <f>Planning!J89</f>
        <v>198.4</v>
      </c>
      <c r="AW16" s="185"/>
      <c r="AX16" s="185"/>
      <c r="AY16" s="269"/>
      <c r="AZ16" s="21"/>
    </row>
    <row r="17" spans="2:52" x14ac:dyDescent="0.2">
      <c r="B17" s="20"/>
      <c r="C17" s="27"/>
      <c r="D17" s="264" t="s">
        <v>56</v>
      </c>
      <c r="E17" s="265"/>
      <c r="F17" s="265"/>
      <c r="G17" s="265"/>
      <c r="H17" s="265"/>
      <c r="I17" s="343">
        <v>2</v>
      </c>
      <c r="J17" s="185" t="s">
        <v>57</v>
      </c>
      <c r="K17" s="185"/>
      <c r="L17" s="341">
        <v>350</v>
      </c>
      <c r="M17" s="342"/>
      <c r="N17" s="267">
        <f>I17</f>
        <v>2</v>
      </c>
      <c r="O17" s="185"/>
      <c r="P17" s="185"/>
      <c r="Q17" s="270"/>
      <c r="R17" s="272">
        <f>I17</f>
        <v>2</v>
      </c>
      <c r="S17" s="185"/>
      <c r="T17" s="185"/>
      <c r="U17" s="270"/>
      <c r="V17" s="272">
        <f>I17</f>
        <v>2</v>
      </c>
      <c r="W17" s="185"/>
      <c r="X17" s="185"/>
      <c r="Y17" s="269"/>
      <c r="Z17" s="27"/>
      <c r="AA17" s="25"/>
      <c r="AB17" s="27"/>
      <c r="AC17" s="27"/>
      <c r="AD17" s="264" t="s">
        <v>56</v>
      </c>
      <c r="AE17" s="265"/>
      <c r="AF17" s="265"/>
      <c r="AG17" s="265"/>
      <c r="AH17" s="265"/>
      <c r="AI17" s="343">
        <v>2</v>
      </c>
      <c r="AJ17" s="185" t="s">
        <v>57</v>
      </c>
      <c r="AK17" s="185"/>
      <c r="AL17" s="341">
        <v>250</v>
      </c>
      <c r="AM17" s="342"/>
      <c r="AN17" s="267">
        <f>AI17</f>
        <v>2</v>
      </c>
      <c r="AO17" s="185"/>
      <c r="AP17" s="185"/>
      <c r="AQ17" s="270"/>
      <c r="AR17" s="272">
        <f>AI17</f>
        <v>2</v>
      </c>
      <c r="AS17" s="185"/>
      <c r="AT17" s="185"/>
      <c r="AU17" s="270"/>
      <c r="AV17" s="272">
        <f>AI17</f>
        <v>2</v>
      </c>
      <c r="AW17" s="185"/>
      <c r="AX17" s="185"/>
      <c r="AY17" s="269"/>
      <c r="AZ17" s="21"/>
    </row>
    <row r="18" spans="2:52" ht="16" thickBot="1" x14ac:dyDescent="0.25">
      <c r="B18" s="20"/>
      <c r="C18" s="27"/>
      <c r="D18" s="259" t="s">
        <v>12</v>
      </c>
      <c r="E18" s="260"/>
      <c r="F18" s="260"/>
      <c r="G18" s="260"/>
      <c r="H18" s="260"/>
      <c r="I18" s="260"/>
      <c r="J18" s="260"/>
      <c r="K18" s="260"/>
      <c r="L18" s="260"/>
      <c r="M18" s="261"/>
      <c r="N18" s="262">
        <f>N16*N17*L17</f>
        <v>87639.999999999985</v>
      </c>
      <c r="O18" s="262"/>
      <c r="P18" s="262"/>
      <c r="Q18" s="263"/>
      <c r="R18" s="262">
        <f>R16*R17*L17</f>
        <v>113260.00000000001</v>
      </c>
      <c r="S18" s="262"/>
      <c r="T18" s="262"/>
      <c r="U18" s="263"/>
      <c r="V18" s="262">
        <f>V16*V17*L17</f>
        <v>138880</v>
      </c>
      <c r="W18" s="262"/>
      <c r="X18" s="262"/>
      <c r="Y18" s="263"/>
      <c r="Z18" s="27"/>
      <c r="AA18" s="25"/>
      <c r="AB18" s="27"/>
      <c r="AC18" s="27"/>
      <c r="AD18" s="259" t="s">
        <v>12</v>
      </c>
      <c r="AE18" s="260"/>
      <c r="AF18" s="260"/>
      <c r="AG18" s="260"/>
      <c r="AH18" s="260"/>
      <c r="AI18" s="260"/>
      <c r="AJ18" s="260"/>
      <c r="AK18" s="260"/>
      <c r="AL18" s="260"/>
      <c r="AM18" s="261"/>
      <c r="AN18" s="262">
        <f>AN16*AN17*AL17</f>
        <v>62599.999999999993</v>
      </c>
      <c r="AO18" s="262"/>
      <c r="AP18" s="262"/>
      <c r="AQ18" s="263"/>
      <c r="AR18" s="262">
        <f>AR16*AR17*AL17</f>
        <v>80900</v>
      </c>
      <c r="AS18" s="262"/>
      <c r="AT18" s="262"/>
      <c r="AU18" s="263"/>
      <c r="AV18" s="262">
        <f>AV16*AV17*AL17</f>
        <v>99200</v>
      </c>
      <c r="AW18" s="262"/>
      <c r="AX18" s="262"/>
      <c r="AY18" s="263"/>
      <c r="AZ18" s="21"/>
    </row>
    <row r="19" spans="2:52" ht="16" thickBot="1" x14ac:dyDescent="0.25">
      <c r="B19" s="20"/>
      <c r="C19" s="2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7"/>
      <c r="AA19" s="285" t="s">
        <v>27</v>
      </c>
      <c r="AB19" s="27"/>
      <c r="AC19" s="27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21"/>
    </row>
    <row r="20" spans="2:52" ht="14.5" customHeight="1" thickBot="1" x14ac:dyDescent="0.25">
      <c r="B20" s="20"/>
      <c r="C20" s="27"/>
      <c r="D20" s="282" t="s">
        <v>14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4"/>
      <c r="Z20" s="27"/>
      <c r="AA20" s="286"/>
      <c r="AB20" s="27"/>
      <c r="AC20" s="27"/>
      <c r="AD20" s="282" t="s">
        <v>14</v>
      </c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4"/>
      <c r="AZ20" s="21"/>
    </row>
    <row r="21" spans="2:52" ht="16" thickBot="1" x14ac:dyDescent="0.25">
      <c r="B21" s="20"/>
      <c r="C21" s="27"/>
      <c r="D21" s="90"/>
      <c r="E21" s="279" t="s">
        <v>82</v>
      </c>
      <c r="F21" s="280"/>
      <c r="G21" s="280"/>
      <c r="H21" s="280"/>
      <c r="I21" s="280"/>
      <c r="J21" s="280"/>
      <c r="K21" s="280"/>
      <c r="L21" s="280"/>
      <c r="M21" s="280"/>
      <c r="N21" s="349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8"/>
      <c r="Z21" s="27"/>
      <c r="AA21" s="353">
        <f>Investissement!U33</f>
        <v>0</v>
      </c>
      <c r="AB21" s="27"/>
      <c r="AC21" s="27"/>
      <c r="AD21" s="90"/>
      <c r="AE21" s="279" t="s">
        <v>82</v>
      </c>
      <c r="AF21" s="280"/>
      <c r="AG21" s="280"/>
      <c r="AH21" s="280"/>
      <c r="AI21" s="280"/>
      <c r="AJ21" s="280"/>
      <c r="AK21" s="280"/>
      <c r="AL21" s="280"/>
      <c r="AM21" s="280"/>
      <c r="AN21" s="349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8"/>
      <c r="AZ21" s="21"/>
    </row>
    <row r="22" spans="2:52" x14ac:dyDescent="0.2">
      <c r="B22" s="20"/>
      <c r="C22" s="27"/>
      <c r="D22" s="90"/>
      <c r="E22" s="115" t="s">
        <v>24</v>
      </c>
      <c r="F22" s="116"/>
      <c r="G22" s="116"/>
      <c r="H22" s="116"/>
      <c r="I22" s="116"/>
      <c r="J22" s="116"/>
      <c r="K22" s="116"/>
      <c r="L22" s="116"/>
      <c r="M22" s="116"/>
      <c r="N22" s="352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8"/>
      <c r="Z22" s="27"/>
      <c r="AA22" s="25"/>
      <c r="AB22" s="27"/>
      <c r="AC22" s="27"/>
      <c r="AD22" s="90"/>
      <c r="AE22" s="115" t="s">
        <v>24</v>
      </c>
      <c r="AF22" s="116"/>
      <c r="AG22" s="116"/>
      <c r="AH22" s="116"/>
      <c r="AI22" s="116"/>
      <c r="AJ22" s="116"/>
      <c r="AK22" s="116"/>
      <c r="AL22" s="116"/>
      <c r="AM22" s="116"/>
      <c r="AN22" s="352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8"/>
      <c r="AZ22" s="21"/>
    </row>
    <row r="23" spans="2:52" x14ac:dyDescent="0.2">
      <c r="B23" s="20"/>
      <c r="C23" s="27"/>
      <c r="D23" s="90"/>
      <c r="E23" s="113" t="s">
        <v>54</v>
      </c>
      <c r="F23" s="114"/>
      <c r="G23" s="114"/>
      <c r="H23" s="114"/>
      <c r="I23" s="114"/>
      <c r="J23" s="114"/>
      <c r="K23" s="114"/>
      <c r="L23" s="114"/>
      <c r="M23" s="114"/>
      <c r="N23" s="350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71"/>
      <c r="Z23" s="27"/>
      <c r="AA23" s="25"/>
      <c r="AB23" s="27"/>
      <c r="AC23" s="27"/>
      <c r="AD23" s="90"/>
      <c r="AE23" s="113" t="s">
        <v>54</v>
      </c>
      <c r="AF23" s="114"/>
      <c r="AG23" s="114"/>
      <c r="AH23" s="114"/>
      <c r="AI23" s="114"/>
      <c r="AJ23" s="114"/>
      <c r="AK23" s="114"/>
      <c r="AL23" s="114"/>
      <c r="AM23" s="114"/>
      <c r="AN23" s="350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71"/>
      <c r="AZ23" s="21"/>
    </row>
    <row r="24" spans="2:52" x14ac:dyDescent="0.2">
      <c r="B24" s="20"/>
      <c r="C24" s="27"/>
      <c r="D24" s="90"/>
      <c r="E24" s="113" t="s">
        <v>83</v>
      </c>
      <c r="F24" s="114"/>
      <c r="G24" s="114"/>
      <c r="H24" s="114"/>
      <c r="I24" s="114"/>
      <c r="J24" s="114"/>
      <c r="K24" s="114"/>
      <c r="L24" s="114"/>
      <c r="M24" s="114"/>
      <c r="N24" s="350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71"/>
      <c r="Z24" s="27"/>
      <c r="AA24" s="25"/>
      <c r="AB24" s="27"/>
      <c r="AC24" s="27"/>
      <c r="AD24" s="90"/>
      <c r="AE24" s="113" t="s">
        <v>83</v>
      </c>
      <c r="AF24" s="114"/>
      <c r="AG24" s="114"/>
      <c r="AH24" s="114"/>
      <c r="AI24" s="114"/>
      <c r="AJ24" s="114"/>
      <c r="AK24" s="114"/>
      <c r="AL24" s="114"/>
      <c r="AM24" s="114"/>
      <c r="AN24" s="350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71"/>
      <c r="AZ24" s="21"/>
    </row>
    <row r="25" spans="2:52" x14ac:dyDescent="0.2">
      <c r="B25" s="20"/>
      <c r="C25" s="27"/>
      <c r="D25" s="90"/>
      <c r="E25" s="113" t="s">
        <v>84</v>
      </c>
      <c r="F25" s="114"/>
      <c r="G25" s="114"/>
      <c r="H25" s="114"/>
      <c r="I25" s="114"/>
      <c r="J25" s="114"/>
      <c r="K25" s="114"/>
      <c r="L25" s="114"/>
      <c r="M25" s="114"/>
      <c r="N25" s="350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71"/>
      <c r="Z25" s="27"/>
      <c r="AA25" s="25"/>
      <c r="AB25" s="27"/>
      <c r="AC25" s="27"/>
      <c r="AD25" s="90"/>
      <c r="AE25" s="113" t="s">
        <v>84</v>
      </c>
      <c r="AF25" s="114"/>
      <c r="AG25" s="114"/>
      <c r="AH25" s="114"/>
      <c r="AI25" s="114"/>
      <c r="AJ25" s="114"/>
      <c r="AK25" s="114"/>
      <c r="AL25" s="114"/>
      <c r="AM25" s="114"/>
      <c r="AN25" s="350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71"/>
      <c r="AZ25" s="21"/>
    </row>
    <row r="26" spans="2:52" x14ac:dyDescent="0.2">
      <c r="B26" s="20"/>
      <c r="C26" s="27"/>
      <c r="D26" s="90"/>
      <c r="E26" s="113" t="s">
        <v>58</v>
      </c>
      <c r="F26" s="114"/>
      <c r="G26" s="114"/>
      <c r="H26" s="114"/>
      <c r="I26" s="114"/>
      <c r="J26" s="114"/>
      <c r="K26" s="114"/>
      <c r="L26" s="114"/>
      <c r="M26" s="114"/>
      <c r="N26" s="350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71"/>
      <c r="Z26" s="27"/>
      <c r="AA26" s="25"/>
      <c r="AB26" s="27"/>
      <c r="AC26" s="27"/>
      <c r="AD26" s="90"/>
      <c r="AE26" s="113" t="s">
        <v>58</v>
      </c>
      <c r="AF26" s="114"/>
      <c r="AG26" s="114"/>
      <c r="AH26" s="114"/>
      <c r="AI26" s="114"/>
      <c r="AJ26" s="114"/>
      <c r="AK26" s="114"/>
      <c r="AL26" s="114"/>
      <c r="AM26" s="114"/>
      <c r="AN26" s="350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71"/>
      <c r="AZ26" s="21"/>
    </row>
    <row r="27" spans="2:52" x14ac:dyDescent="0.2">
      <c r="B27" s="20"/>
      <c r="C27" s="27"/>
      <c r="D27" s="90"/>
      <c r="E27" s="115" t="s">
        <v>85</v>
      </c>
      <c r="F27" s="116"/>
      <c r="G27" s="116"/>
      <c r="H27" s="116"/>
      <c r="I27" s="116"/>
      <c r="J27" s="116"/>
      <c r="K27" s="116"/>
      <c r="L27" s="116"/>
      <c r="M27" s="116"/>
      <c r="N27" s="350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71"/>
      <c r="Z27" s="27"/>
      <c r="AA27" s="25"/>
      <c r="AB27" s="27"/>
      <c r="AC27" s="27"/>
      <c r="AD27" s="90"/>
      <c r="AE27" s="115" t="s">
        <v>85</v>
      </c>
      <c r="AF27" s="116"/>
      <c r="AG27" s="116"/>
      <c r="AH27" s="116"/>
      <c r="AI27" s="116"/>
      <c r="AJ27" s="116"/>
      <c r="AK27" s="116"/>
      <c r="AL27" s="116"/>
      <c r="AM27" s="116"/>
      <c r="AN27" s="350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71"/>
      <c r="AZ27" s="21"/>
    </row>
    <row r="28" spans="2:52" x14ac:dyDescent="0.2">
      <c r="B28" s="20"/>
      <c r="C28" s="27"/>
      <c r="D28" s="90"/>
      <c r="E28" s="113" t="s">
        <v>17</v>
      </c>
      <c r="F28" s="114"/>
      <c r="G28" s="114"/>
      <c r="H28" s="114"/>
      <c r="I28" s="114"/>
      <c r="J28" s="114"/>
      <c r="K28" s="114"/>
      <c r="L28" s="114"/>
      <c r="M28" s="114"/>
      <c r="N28" s="350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71"/>
      <c r="Z28" s="27"/>
      <c r="AA28" s="25"/>
      <c r="AB28" s="27"/>
      <c r="AC28" s="27"/>
      <c r="AD28" s="90"/>
      <c r="AE28" s="113" t="s">
        <v>17</v>
      </c>
      <c r="AF28" s="114"/>
      <c r="AG28" s="114"/>
      <c r="AH28" s="114"/>
      <c r="AI28" s="114"/>
      <c r="AJ28" s="114"/>
      <c r="AK28" s="114"/>
      <c r="AL28" s="114"/>
      <c r="AM28" s="114"/>
      <c r="AN28" s="350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71"/>
      <c r="AZ28" s="21"/>
    </row>
    <row r="29" spans="2:52" x14ac:dyDescent="0.2">
      <c r="B29" s="20"/>
      <c r="C29" s="27"/>
      <c r="D29" s="90"/>
      <c r="E29" s="273" t="s">
        <v>86</v>
      </c>
      <c r="F29" s="274"/>
      <c r="G29" s="274"/>
      <c r="H29" s="274"/>
      <c r="I29" s="274"/>
      <c r="J29" s="274"/>
      <c r="K29" s="274"/>
      <c r="L29" s="274"/>
      <c r="M29" s="274"/>
      <c r="N29" s="350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71"/>
      <c r="Z29" s="27"/>
      <c r="AA29" s="25"/>
      <c r="AB29" s="27"/>
      <c r="AC29" s="27"/>
      <c r="AD29" s="90"/>
      <c r="AE29" s="273" t="s">
        <v>86</v>
      </c>
      <c r="AF29" s="274"/>
      <c r="AG29" s="274"/>
      <c r="AH29" s="274"/>
      <c r="AI29" s="274"/>
      <c r="AJ29" s="274"/>
      <c r="AK29" s="274"/>
      <c r="AL29" s="274"/>
      <c r="AM29" s="274"/>
      <c r="AN29" s="350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71"/>
      <c r="AZ29" s="21"/>
    </row>
    <row r="30" spans="2:52" ht="16" thickBot="1" x14ac:dyDescent="0.25">
      <c r="B30" s="20"/>
      <c r="C30" s="27"/>
      <c r="D30" s="90"/>
      <c r="E30" s="273" t="s">
        <v>55</v>
      </c>
      <c r="F30" s="274"/>
      <c r="G30" s="274"/>
      <c r="H30" s="274"/>
      <c r="I30" s="274"/>
      <c r="J30" s="274"/>
      <c r="K30" s="274"/>
      <c r="L30" s="274"/>
      <c r="M30" s="274"/>
      <c r="N30" s="351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6"/>
      <c r="Z30" s="27"/>
      <c r="AA30" s="25"/>
      <c r="AB30" s="27"/>
      <c r="AC30" s="27"/>
      <c r="AD30" s="90"/>
      <c r="AE30" s="273" t="s">
        <v>55</v>
      </c>
      <c r="AF30" s="274"/>
      <c r="AG30" s="274"/>
      <c r="AH30" s="274"/>
      <c r="AI30" s="274"/>
      <c r="AJ30" s="274"/>
      <c r="AK30" s="274"/>
      <c r="AL30" s="274"/>
      <c r="AM30" s="274"/>
      <c r="AN30" s="351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6"/>
      <c r="AZ30" s="21"/>
    </row>
    <row r="31" spans="2:52" ht="16" thickBot="1" x14ac:dyDescent="0.25">
      <c r="B31" s="20"/>
      <c r="C31" s="27"/>
      <c r="D31" s="90"/>
      <c r="E31" s="254" t="s">
        <v>13</v>
      </c>
      <c r="F31" s="255"/>
      <c r="G31" s="255"/>
      <c r="H31" s="255"/>
      <c r="I31" s="255"/>
      <c r="J31" s="255"/>
      <c r="K31" s="255"/>
      <c r="L31" s="255"/>
      <c r="M31" s="256"/>
      <c r="N31" s="344">
        <f>SUM(N21:Q30)</f>
        <v>0</v>
      </c>
      <c r="O31" s="344"/>
      <c r="P31" s="344"/>
      <c r="Q31" s="345"/>
      <c r="R31" s="346">
        <f>SUM(R21:U30)</f>
        <v>0</v>
      </c>
      <c r="S31" s="344"/>
      <c r="T31" s="344"/>
      <c r="U31" s="344"/>
      <c r="V31" s="347">
        <f>SUM(V21:Y30)</f>
        <v>0</v>
      </c>
      <c r="W31" s="347"/>
      <c r="X31" s="347"/>
      <c r="Y31" s="348"/>
      <c r="Z31" s="27"/>
      <c r="AA31" s="25"/>
      <c r="AB31" s="27"/>
      <c r="AC31" s="27"/>
      <c r="AD31" s="90"/>
      <c r="AE31" s="254" t="s">
        <v>13</v>
      </c>
      <c r="AF31" s="255"/>
      <c r="AG31" s="255"/>
      <c r="AH31" s="255"/>
      <c r="AI31" s="255"/>
      <c r="AJ31" s="255"/>
      <c r="AK31" s="255"/>
      <c r="AL31" s="255"/>
      <c r="AM31" s="256"/>
      <c r="AN31" s="344">
        <f>SUM(AN21:AQ30)</f>
        <v>0</v>
      </c>
      <c r="AO31" s="344"/>
      <c r="AP31" s="344"/>
      <c r="AQ31" s="345"/>
      <c r="AR31" s="346">
        <f>SUM(AR21:AU30)</f>
        <v>0</v>
      </c>
      <c r="AS31" s="344"/>
      <c r="AT31" s="344"/>
      <c r="AU31" s="344"/>
      <c r="AV31" s="347">
        <f>SUM(AV21:AY30)</f>
        <v>0</v>
      </c>
      <c r="AW31" s="347"/>
      <c r="AX31" s="347"/>
      <c r="AY31" s="348"/>
      <c r="AZ31" s="21"/>
    </row>
    <row r="32" spans="2:52" ht="16" thickBot="1" x14ac:dyDescent="0.25">
      <c r="B32" s="20"/>
      <c r="C32" s="27"/>
      <c r="D32" s="88"/>
      <c r="E32" s="91"/>
      <c r="F32" s="91"/>
      <c r="G32" s="91"/>
      <c r="H32" s="91"/>
      <c r="I32" s="91"/>
      <c r="J32" s="91"/>
      <c r="K32" s="91"/>
      <c r="L32" s="91"/>
      <c r="M32" s="91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27"/>
      <c r="AA32" s="25"/>
      <c r="AB32" s="27"/>
      <c r="AC32" s="27"/>
      <c r="AD32" s="88"/>
      <c r="AE32" s="91"/>
      <c r="AF32" s="91"/>
      <c r="AG32" s="91"/>
      <c r="AH32" s="91"/>
      <c r="AI32" s="91"/>
      <c r="AJ32" s="91"/>
      <c r="AK32" s="91"/>
      <c r="AL32" s="91"/>
      <c r="AM32" s="91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21"/>
    </row>
    <row r="33" spans="2:52" ht="14.5" customHeight="1" x14ac:dyDescent="0.2">
      <c r="B33" s="20"/>
      <c r="C33" s="27"/>
      <c r="D33" s="240" t="s">
        <v>16</v>
      </c>
      <c r="E33" s="241"/>
      <c r="F33" s="241"/>
      <c r="G33" s="241"/>
      <c r="H33" s="241"/>
      <c r="I33" s="241"/>
      <c r="J33" s="241"/>
      <c r="K33" s="241"/>
      <c r="L33" s="241"/>
      <c r="M33" s="242"/>
      <c r="N33" s="243">
        <f>N18-N31</f>
        <v>87639.999999999985</v>
      </c>
      <c r="O33" s="243"/>
      <c r="P33" s="243"/>
      <c r="Q33" s="244"/>
      <c r="R33" s="245">
        <f>R18-R31</f>
        <v>113260.00000000001</v>
      </c>
      <c r="S33" s="243"/>
      <c r="T33" s="243"/>
      <c r="U33" s="244"/>
      <c r="V33" s="245">
        <f>V18-V31</f>
        <v>138880</v>
      </c>
      <c r="W33" s="243"/>
      <c r="X33" s="243"/>
      <c r="Y33" s="246"/>
      <c r="Z33" s="27"/>
      <c r="AA33" s="25"/>
      <c r="AB33" s="27"/>
      <c r="AC33" s="27"/>
      <c r="AD33" s="240" t="s">
        <v>16</v>
      </c>
      <c r="AE33" s="241"/>
      <c r="AF33" s="241"/>
      <c r="AG33" s="241"/>
      <c r="AH33" s="241"/>
      <c r="AI33" s="241"/>
      <c r="AJ33" s="241"/>
      <c r="AK33" s="241"/>
      <c r="AL33" s="241"/>
      <c r="AM33" s="242"/>
      <c r="AN33" s="243">
        <f>AN18-AN31</f>
        <v>62599.999999999993</v>
      </c>
      <c r="AO33" s="243"/>
      <c r="AP33" s="243"/>
      <c r="AQ33" s="244"/>
      <c r="AR33" s="245">
        <f>AR18-AR31</f>
        <v>80900</v>
      </c>
      <c r="AS33" s="243"/>
      <c r="AT33" s="243"/>
      <c r="AU33" s="244"/>
      <c r="AV33" s="245">
        <f>AV18-AV31</f>
        <v>99200</v>
      </c>
      <c r="AW33" s="243"/>
      <c r="AX33" s="243"/>
      <c r="AY33" s="246"/>
      <c r="AZ33" s="21"/>
    </row>
    <row r="34" spans="2:52" ht="14.5" customHeight="1" x14ac:dyDescent="0.2">
      <c r="B34" s="20"/>
      <c r="C34" s="27"/>
      <c r="D34" s="247" t="s">
        <v>25</v>
      </c>
      <c r="E34" s="248"/>
      <c r="F34" s="248"/>
      <c r="G34" s="248"/>
      <c r="H34" s="248"/>
      <c r="I34" s="248"/>
      <c r="J34" s="248"/>
      <c r="K34" s="248"/>
      <c r="L34" s="248"/>
      <c r="M34" s="249"/>
      <c r="N34" s="250">
        <f>AA21/N33</f>
        <v>0</v>
      </c>
      <c r="O34" s="250"/>
      <c r="P34" s="250"/>
      <c r="Q34" s="251"/>
      <c r="R34" s="252">
        <f>AA21/R33</f>
        <v>0</v>
      </c>
      <c r="S34" s="250"/>
      <c r="T34" s="250"/>
      <c r="U34" s="251"/>
      <c r="V34" s="252">
        <f>AA21/V33</f>
        <v>0</v>
      </c>
      <c r="W34" s="250"/>
      <c r="X34" s="250"/>
      <c r="Y34" s="253"/>
      <c r="Z34" s="27"/>
      <c r="AA34" s="25"/>
      <c r="AB34" s="27"/>
      <c r="AC34" s="27"/>
      <c r="AD34" s="247" t="s">
        <v>25</v>
      </c>
      <c r="AE34" s="248"/>
      <c r="AF34" s="248"/>
      <c r="AG34" s="248"/>
      <c r="AH34" s="248"/>
      <c r="AI34" s="248"/>
      <c r="AJ34" s="248"/>
      <c r="AK34" s="248"/>
      <c r="AL34" s="248"/>
      <c r="AM34" s="249"/>
      <c r="AN34" s="354">
        <f>AA21/AN33</f>
        <v>0</v>
      </c>
      <c r="AO34" s="250"/>
      <c r="AP34" s="250"/>
      <c r="AQ34" s="251"/>
      <c r="AR34" s="354">
        <f t="shared" ref="AR34" si="0">AD21/AR33</f>
        <v>0</v>
      </c>
      <c r="AS34" s="250"/>
      <c r="AT34" s="250"/>
      <c r="AU34" s="251"/>
      <c r="AV34" s="354">
        <f t="shared" ref="AV34" si="1">AH21/AV33</f>
        <v>0</v>
      </c>
      <c r="AW34" s="250"/>
      <c r="AX34" s="250"/>
      <c r="AY34" s="251"/>
      <c r="AZ34" s="21"/>
    </row>
    <row r="35" spans="2:52" ht="14.5" customHeight="1" thickBot="1" x14ac:dyDescent="0.25">
      <c r="B35" s="20"/>
      <c r="C35" s="27"/>
      <c r="D35" s="234" t="s">
        <v>26</v>
      </c>
      <c r="E35" s="235"/>
      <c r="F35" s="235"/>
      <c r="G35" s="235"/>
      <c r="H35" s="235"/>
      <c r="I35" s="235"/>
      <c r="J35" s="235"/>
      <c r="K35" s="235"/>
      <c r="L35" s="235"/>
      <c r="M35" s="236"/>
      <c r="N35" s="237">
        <f>10*N18-10*N31-AA21</f>
        <v>876399.99999999988</v>
      </c>
      <c r="O35" s="238"/>
      <c r="P35" s="238"/>
      <c r="Q35" s="238"/>
      <c r="R35" s="238">
        <f>10*R18-10*R31-AA21</f>
        <v>1132600.0000000002</v>
      </c>
      <c r="S35" s="238"/>
      <c r="T35" s="238"/>
      <c r="U35" s="238"/>
      <c r="V35" s="238">
        <f>10*V18-10*V31-AA21</f>
        <v>1388800</v>
      </c>
      <c r="W35" s="238"/>
      <c r="X35" s="238"/>
      <c r="Y35" s="239"/>
      <c r="Z35" s="27"/>
      <c r="AA35" s="25"/>
      <c r="AB35" s="27"/>
      <c r="AC35" s="27"/>
      <c r="AD35" s="234" t="s">
        <v>26</v>
      </c>
      <c r="AE35" s="235"/>
      <c r="AF35" s="235"/>
      <c r="AG35" s="235"/>
      <c r="AH35" s="235"/>
      <c r="AI35" s="235"/>
      <c r="AJ35" s="235"/>
      <c r="AK35" s="235"/>
      <c r="AL35" s="235"/>
      <c r="AM35" s="236"/>
      <c r="AN35" s="237">
        <f>10*AN18-10*AN31-BB21</f>
        <v>625999.99999999988</v>
      </c>
      <c r="AO35" s="238"/>
      <c r="AP35" s="238"/>
      <c r="AQ35" s="238"/>
      <c r="AR35" s="238">
        <f>10*AR18-10*AR31-BB21</f>
        <v>809000</v>
      </c>
      <c r="AS35" s="238"/>
      <c r="AT35" s="238"/>
      <c r="AU35" s="238"/>
      <c r="AV35" s="238">
        <f>10*AV18-10*AV31-BB21</f>
        <v>992000</v>
      </c>
      <c r="AW35" s="238"/>
      <c r="AX35" s="238"/>
      <c r="AY35" s="239"/>
      <c r="AZ35" s="21"/>
    </row>
    <row r="36" spans="2:52" ht="16" thickBot="1" x14ac:dyDescent="0.25">
      <c r="B36" s="2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9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23"/>
    </row>
    <row r="37" spans="2:52" ht="16" thickTop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2:52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</sheetData>
  <mergeCells count="140">
    <mergeCell ref="B9:J9"/>
    <mergeCell ref="AN22:AQ22"/>
    <mergeCell ref="AR22:AU22"/>
    <mergeCell ref="AV22:AY22"/>
    <mergeCell ref="AD18:AM18"/>
    <mergeCell ref="AN18:AQ18"/>
    <mergeCell ref="AR18:AU18"/>
    <mergeCell ref="AV18:AY18"/>
    <mergeCell ref="AD20:AY20"/>
    <mergeCell ref="AE21:AM21"/>
    <mergeCell ref="AN21:AQ21"/>
    <mergeCell ref="AR21:AU21"/>
    <mergeCell ref="AV21:AY21"/>
    <mergeCell ref="AD35:AM35"/>
    <mergeCell ref="AN35:AQ35"/>
    <mergeCell ref="AR35:AU35"/>
    <mergeCell ref="AV35:AY35"/>
    <mergeCell ref="AA19:AA20"/>
    <mergeCell ref="AE31:AM31"/>
    <mergeCell ref="AN31:AQ31"/>
    <mergeCell ref="AR31:AU31"/>
    <mergeCell ref="AV31:AY31"/>
    <mergeCell ref="AD33:AM33"/>
    <mergeCell ref="AN33:AQ33"/>
    <mergeCell ref="AR33:AU33"/>
    <mergeCell ref="AV33:AY33"/>
    <mergeCell ref="AD34:AM34"/>
    <mergeCell ref="AN34:AQ34"/>
    <mergeCell ref="AR34:AU34"/>
    <mergeCell ref="AV34:AY34"/>
    <mergeCell ref="AN28:AQ28"/>
    <mergeCell ref="AR28:AU28"/>
    <mergeCell ref="AV28:AY28"/>
    <mergeCell ref="AE29:AM29"/>
    <mergeCell ref="AN29:AQ29"/>
    <mergeCell ref="AR29:AU29"/>
    <mergeCell ref="AV29:AY29"/>
    <mergeCell ref="AE30:AM30"/>
    <mergeCell ref="AN30:AQ30"/>
    <mergeCell ref="AR30:AU30"/>
    <mergeCell ref="AV30:AY30"/>
    <mergeCell ref="AN23:AQ23"/>
    <mergeCell ref="AR23:AU23"/>
    <mergeCell ref="AV23:AY23"/>
    <mergeCell ref="AN25:AQ25"/>
    <mergeCell ref="AR25:AU25"/>
    <mergeCell ref="AV25:AY25"/>
    <mergeCell ref="AN24:AQ24"/>
    <mergeCell ref="AR24:AU24"/>
    <mergeCell ref="AV24:AY24"/>
    <mergeCell ref="AN26:AQ26"/>
    <mergeCell ref="AR26:AU26"/>
    <mergeCell ref="AV26:AY26"/>
    <mergeCell ref="AN27:AQ27"/>
    <mergeCell ref="AR27:AU27"/>
    <mergeCell ref="AV27:AY27"/>
    <mergeCell ref="AN16:AQ16"/>
    <mergeCell ref="AR16:AU16"/>
    <mergeCell ref="AV16:AY16"/>
    <mergeCell ref="AD15:AM15"/>
    <mergeCell ref="AD14:AY14"/>
    <mergeCell ref="R18:U18"/>
    <mergeCell ref="V18:Y18"/>
    <mergeCell ref="N17:Q17"/>
    <mergeCell ref="R17:U17"/>
    <mergeCell ref="V17:Y17"/>
    <mergeCell ref="D14:Y14"/>
    <mergeCell ref="AD17:AH17"/>
    <mergeCell ref="AJ17:AK17"/>
    <mergeCell ref="AL17:AM17"/>
    <mergeCell ref="AN17:AQ17"/>
    <mergeCell ref="AR17:AU17"/>
    <mergeCell ref="AV17:AY17"/>
    <mergeCell ref="AN15:AQ15"/>
    <mergeCell ref="AR15:AU15"/>
    <mergeCell ref="AV15:AY15"/>
    <mergeCell ref="AD16:AM16"/>
    <mergeCell ref="D15:M15"/>
    <mergeCell ref="R24:U24"/>
    <mergeCell ref="V24:Y24"/>
    <mergeCell ref="N28:Q28"/>
    <mergeCell ref="R28:U28"/>
    <mergeCell ref="V28:Y28"/>
    <mergeCell ref="R26:U26"/>
    <mergeCell ref="V26:Y26"/>
    <mergeCell ref="D20:Y20"/>
    <mergeCell ref="E30:M30"/>
    <mergeCell ref="N30:Q30"/>
    <mergeCell ref="R30:U30"/>
    <mergeCell ref="V30:Y30"/>
    <mergeCell ref="N21:Q21"/>
    <mergeCell ref="R21:U21"/>
    <mergeCell ref="V21:Y21"/>
    <mergeCell ref="N15:Q15"/>
    <mergeCell ref="R15:U15"/>
    <mergeCell ref="V15:Y15"/>
    <mergeCell ref="D16:M16"/>
    <mergeCell ref="N16:Q16"/>
    <mergeCell ref="R16:U16"/>
    <mergeCell ref="V16:Y16"/>
    <mergeCell ref="E21:M21"/>
    <mergeCell ref="D17:H17"/>
    <mergeCell ref="J17:K17"/>
    <mergeCell ref="L17:M17"/>
    <mergeCell ref="N25:Q25"/>
    <mergeCell ref="R25:U25"/>
    <mergeCell ref="V25:Y25"/>
    <mergeCell ref="E29:M29"/>
    <mergeCell ref="N24:Q24"/>
    <mergeCell ref="E31:M31"/>
    <mergeCell ref="N31:Q31"/>
    <mergeCell ref="R31:U31"/>
    <mergeCell ref="V31:Y31"/>
    <mergeCell ref="N23:Q23"/>
    <mergeCell ref="R23:U23"/>
    <mergeCell ref="V23:Y23"/>
    <mergeCell ref="D18:M18"/>
    <mergeCell ref="N18:Q18"/>
    <mergeCell ref="N27:Q27"/>
    <mergeCell ref="R27:U27"/>
    <mergeCell ref="V27:Y27"/>
    <mergeCell ref="N22:Q22"/>
    <mergeCell ref="R22:U22"/>
    <mergeCell ref="V22:Y22"/>
    <mergeCell ref="N29:Q29"/>
    <mergeCell ref="N26:Q26"/>
    <mergeCell ref="R29:U29"/>
    <mergeCell ref="V29:Y29"/>
    <mergeCell ref="D35:M35"/>
    <mergeCell ref="N35:Q35"/>
    <mergeCell ref="R35:U35"/>
    <mergeCell ref="V35:Y35"/>
    <mergeCell ref="D33:M33"/>
    <mergeCell ref="N33:Q33"/>
    <mergeCell ref="R33:U33"/>
    <mergeCell ref="V33:Y33"/>
    <mergeCell ref="D34:M34"/>
    <mergeCell ref="N34:Q34"/>
    <mergeCell ref="R34:U34"/>
    <mergeCell ref="V34:Y34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Investissement</vt:lpstr>
      <vt:lpstr>Les saisons</vt:lpstr>
      <vt:lpstr>Planning</vt:lpstr>
      <vt:lpstr>Rentabilité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mestre</dc:creator>
  <cp:lastModifiedBy>Microsoft Office User</cp:lastModifiedBy>
  <dcterms:created xsi:type="dcterms:W3CDTF">2018-12-30T11:07:13Z</dcterms:created>
  <dcterms:modified xsi:type="dcterms:W3CDTF">2021-12-15T14:08:59Z</dcterms:modified>
</cp:coreProperties>
</file>